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198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K8" i="1"/>
  <c r="H8" i="1"/>
  <c r="H7" i="1"/>
  <c r="K7" i="1" s="1"/>
  <c r="L7" i="1" s="1"/>
  <c r="H6" i="1"/>
  <c r="K6" i="1" s="1"/>
  <c r="L6" i="1" s="1"/>
  <c r="M6" i="1" s="1"/>
  <c r="H5" i="1"/>
  <c r="K5" i="1" s="1"/>
  <c r="J7" i="1"/>
  <c r="J6" i="1"/>
  <c r="J8" i="1"/>
  <c r="J5" i="1"/>
  <c r="L8" i="1" l="1"/>
  <c r="M8" i="1" s="1"/>
  <c r="N8" i="1" s="1"/>
  <c r="N6" i="1"/>
  <c r="M7" i="1"/>
  <c r="N7" i="1" s="1"/>
  <c r="K9" i="1"/>
  <c r="J9" i="1"/>
  <c r="L5" i="1"/>
  <c r="M5" i="1" s="1"/>
  <c r="N5" i="1" s="1"/>
  <c r="L9" i="1" l="1"/>
  <c r="M9" i="1"/>
  <c r="N9" i="1" s="1"/>
</calcChain>
</file>

<file path=xl/sharedStrings.xml><?xml version="1.0" encoding="utf-8"?>
<sst xmlns="http://schemas.openxmlformats.org/spreadsheetml/2006/main" count="24" uniqueCount="24">
  <si>
    <t>Div Ano €</t>
  </si>
  <si>
    <t>Shares</t>
  </si>
  <si>
    <t>Investimento</t>
  </si>
  <si>
    <t>Div Bruto</t>
  </si>
  <si>
    <t>IRS</t>
  </si>
  <si>
    <t>Yield Líq</t>
  </si>
  <si>
    <t>Div Líq</t>
  </si>
  <si>
    <t>Bankinter SA</t>
  </si>
  <si>
    <t>BKT.ES</t>
  </si>
  <si>
    <t>Torm PLC</t>
  </si>
  <si>
    <t>TRMDA.DK</t>
  </si>
  <si>
    <t>Apollo Commercial Real Estate Finance Inc</t>
  </si>
  <si>
    <t>ARI.US</t>
  </si>
  <si>
    <t>REIT</t>
  </si>
  <si>
    <t>Avance Gas Holding Ltd</t>
  </si>
  <si>
    <t>AGAS.NO</t>
  </si>
  <si>
    <t>Empresa</t>
  </si>
  <si>
    <t>Shipping</t>
  </si>
  <si>
    <t>Banking</t>
  </si>
  <si>
    <t>Energy</t>
  </si>
  <si>
    <t>Média mensal</t>
  </si>
  <si>
    <t>Ticker</t>
  </si>
  <si>
    <t>Setor</t>
  </si>
  <si>
    <t>Preço XTB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</si>
</sst>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7" fillId="6" borderId="0" applyNumberFormat="0" applyBorder="0" applyAlignment="0" applyProtection="0"/>
    <xf numFmtId="0" fontId="1" fillId="7" borderId="0" applyNumberFormat="0" applyBorder="0" applyAlignment="0" applyProtection="0"/>
  </cellStyleXfs>
  <cellXfs count="14">
    <xf numFmtId="0" fontId="0" fillId="0" borderId="0" xfId="0"/>
    <xf numFmtId="0" fontId="6" fillId="6" borderId="2" xfId="5" applyFont="1" applyBorder="1" applyAlignment="1">
      <alignment horizontal="center"/>
    </xf>
    <xf numFmtId="0" fontId="3" fillId="3" borderId="2" xfId="2" applyBorder="1" applyAlignment="1">
      <alignment horizontal="center"/>
    </xf>
    <xf numFmtId="0" fontId="1" fillId="7" borderId="2" xfId="6" applyBorder="1"/>
    <xf numFmtId="44" fontId="1" fillId="7" borderId="2" xfId="6" applyNumberFormat="1" applyBorder="1"/>
    <xf numFmtId="44" fontId="3" fillId="3" borderId="2" xfId="2" applyNumberFormat="1" applyBorder="1"/>
    <xf numFmtId="10" fontId="1" fillId="7" borderId="2" xfId="6" applyNumberFormat="1" applyBorder="1"/>
    <xf numFmtId="0" fontId="1" fillId="7" borderId="2" xfId="6" applyBorder="1" applyAlignment="1">
      <alignment wrapText="1"/>
    </xf>
    <xf numFmtId="44" fontId="2" fillId="2" borderId="2" xfId="1" applyNumberFormat="1" applyBorder="1"/>
    <xf numFmtId="10" fontId="2" fillId="2" borderId="2" xfId="1" applyNumberFormat="1" applyBorder="1"/>
    <xf numFmtId="0" fontId="1" fillId="7" borderId="2" xfId="6" applyBorder="1" applyAlignment="1">
      <alignment horizontal="center"/>
    </xf>
    <xf numFmtId="44" fontId="8" fillId="4" borderId="2" xfId="3" applyNumberFormat="1" applyFont="1" applyBorder="1"/>
    <xf numFmtId="0" fontId="8" fillId="4" borderId="2" xfId="3" applyFont="1" applyBorder="1" applyAlignment="1">
      <alignment horizontal="center"/>
    </xf>
    <xf numFmtId="0" fontId="5" fillId="5" borderId="2" xfId="4" applyNumberFormat="1" applyBorder="1" applyAlignment="1">
      <alignment horizontal="center"/>
    </xf>
  </cellXfs>
  <cellStyles count="7">
    <cellStyle name="20% - Cor5" xfId="6" builtinId="46"/>
    <cellStyle name="Cor5" xfId="5" builtinId="45"/>
    <cellStyle name="Correto" xfId="1" builtinId="26"/>
    <cellStyle name="Entrada" xfId="4" builtinId="20"/>
    <cellStyle name="Incorreto" xfId="2" builtinId="27"/>
    <cellStyle name="Neutro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9575591959770681E-2"/>
                  <c:y val="1.56611802535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041318627658213E-2"/>
                  <c:y val="-3.6955905252864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6139995022983486E-3"/>
                  <c:y val="1.66655060300588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323473206278554E-2"/>
                  <c:y val="-4.173525675973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Folha1!$D$5:$D$8</c:f>
              <c:strCache>
                <c:ptCount val="4"/>
                <c:pt idx="0">
                  <c:v>Bankinter SA</c:v>
                </c:pt>
                <c:pt idx="1">
                  <c:v>Torm PLC</c:v>
                </c:pt>
                <c:pt idx="2">
                  <c:v>Apollo Commercial Real Estate Finance Inc</c:v>
                </c:pt>
                <c:pt idx="3">
                  <c:v>Avance Gas Holding Ltd</c:v>
                </c:pt>
              </c:strCache>
            </c:strRef>
          </c:cat>
          <c:val>
            <c:numRef>
              <c:f>Folha1!$J$5:$J$8</c:f>
              <c:numCache>
                <c:formatCode>_("€"* #,##0.00_);_("€"* \(#,##0.00\);_("€"* "-"??_);_(@_)</c:formatCode>
                <c:ptCount val="4"/>
                <c:pt idx="0">
                  <c:v>97.13</c:v>
                </c:pt>
                <c:pt idx="1">
                  <c:v>834.3</c:v>
                </c:pt>
                <c:pt idx="2">
                  <c:v>145.19999999999999</c:v>
                </c:pt>
                <c:pt idx="3">
                  <c:v>333.45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Noção visual de IRS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6.3888888888888884E-2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777777777777777"/>
                  <c:y val="9.72222222222223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Folha1!$L$4:$M$4</c:f>
              <c:strCache>
                <c:ptCount val="2"/>
                <c:pt idx="0">
                  <c:v>IRS</c:v>
                </c:pt>
                <c:pt idx="1">
                  <c:v>Div Líq</c:v>
                </c:pt>
              </c:strCache>
            </c:strRef>
          </c:cat>
          <c:val>
            <c:numRef>
              <c:f>Folha1!$L$9:$M$9</c:f>
              <c:numCache>
                <c:formatCode>_("€"* #,##0.00_);_("€"* \(#,##0.00\);_("€"* "-"??_);_(@_)</c:formatCode>
                <c:ptCount val="2"/>
                <c:pt idx="0">
                  <c:v>168.08705200000003</c:v>
                </c:pt>
                <c:pt idx="1">
                  <c:v>432.22384799999998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Dividendo líquido 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Folha1!$D$5:$D$8</c:f>
              <c:strCache>
                <c:ptCount val="4"/>
                <c:pt idx="0">
                  <c:v>Bankinter SA</c:v>
                </c:pt>
                <c:pt idx="1">
                  <c:v>Torm PLC</c:v>
                </c:pt>
                <c:pt idx="2">
                  <c:v>Apollo Commercial Real Estate Finance Inc</c:v>
                </c:pt>
                <c:pt idx="3">
                  <c:v>Avance Gas Holding Ltd</c:v>
                </c:pt>
              </c:strCache>
            </c:strRef>
          </c:cat>
          <c:val>
            <c:numRef>
              <c:f>Folha1!$M$5:$M$8</c:f>
              <c:numCache>
                <c:formatCode>_("€"* #,##0.00_);_("€"* \(#,##0.00\);_("€"* "-"??_);_(@_)</c:formatCode>
                <c:ptCount val="4"/>
                <c:pt idx="0">
                  <c:v>4.0740479999999994</c:v>
                </c:pt>
                <c:pt idx="1">
                  <c:v>180.3708</c:v>
                </c:pt>
                <c:pt idx="2">
                  <c:v>12.311999999999998</c:v>
                </c:pt>
                <c:pt idx="3">
                  <c:v>235.46700000000001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9696"/>
        <c:axId val="3677856"/>
      </c:barChart>
      <c:catAx>
        <c:axId val="366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7856"/>
        <c:crosses val="autoZero"/>
        <c:auto val="1"/>
        <c:lblAlgn val="ctr"/>
        <c:lblOffset val="100"/>
        <c:noMultiLvlLbl val="0"/>
      </c:catAx>
      <c:valAx>
        <c:axId val="367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6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10</xdr:row>
      <xdr:rowOff>185736</xdr:rowOff>
    </xdr:from>
    <xdr:to>
      <xdr:col>7</xdr:col>
      <xdr:colOff>504824</xdr:colOff>
      <xdr:row>36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647700</xdr:colOff>
      <xdr:row>11</xdr:row>
      <xdr:rowOff>4762</xdr:rowOff>
    </xdr:from>
    <xdr:to>
      <xdr:col>13</xdr:col>
      <xdr:colOff>876300</xdr:colOff>
      <xdr:row>22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647700</xdr:colOff>
      <xdr:row>22</xdr:row>
      <xdr:rowOff>109537</xdr:rowOff>
    </xdr:from>
    <xdr:to>
      <xdr:col>13</xdr:col>
      <xdr:colOff>876300</xdr:colOff>
      <xdr:row>36</xdr:row>
      <xdr:rowOff>185737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10"/>
  <sheetViews>
    <sheetView tabSelected="1" topLeftCell="C1" workbookViewId="0">
      <selection activeCell="S18" sqref="S18:S23"/>
    </sheetView>
  </sheetViews>
  <sheetFormatPr defaultRowHeight="15" x14ac:dyDescent="0.25"/>
  <cols>
    <col min="4" max="4" width="39.28515625" bestFit="1" customWidth="1"/>
    <col min="5" max="5" width="14.42578125" customWidth="1"/>
    <col min="6" max="7" width="11.140625" customWidth="1"/>
    <col min="8" max="8" width="11.5703125" customWidth="1"/>
    <col min="9" max="9" width="8.28515625" customWidth="1"/>
    <col min="10" max="10" width="13.85546875" customWidth="1"/>
    <col min="11" max="11" width="10.7109375" customWidth="1"/>
    <col min="12" max="12" width="9.42578125" bestFit="1" customWidth="1"/>
    <col min="13" max="13" width="11.28515625" customWidth="1"/>
    <col min="14" max="14" width="13.5703125" bestFit="1" customWidth="1"/>
  </cols>
  <sheetData>
    <row r="4" spans="4:14" x14ac:dyDescent="0.25">
      <c r="D4" s="1" t="s">
        <v>16</v>
      </c>
      <c r="E4" s="1" t="s">
        <v>21</v>
      </c>
      <c r="F4" s="1" t="s">
        <v>22</v>
      </c>
      <c r="G4" s="1" t="s">
        <v>23</v>
      </c>
      <c r="H4" s="1" t="s">
        <v>0</v>
      </c>
      <c r="I4" s="1" t="s">
        <v>1</v>
      </c>
      <c r="J4" s="1" t="s">
        <v>2</v>
      </c>
      <c r="K4" s="1" t="s">
        <v>3</v>
      </c>
      <c r="L4" s="2" t="s">
        <v>4</v>
      </c>
      <c r="M4" s="1" t="s">
        <v>6</v>
      </c>
      <c r="N4" s="1" t="s">
        <v>5</v>
      </c>
    </row>
    <row r="5" spans="4:14" x14ac:dyDescent="0.25">
      <c r="D5" s="3" t="s">
        <v>7</v>
      </c>
      <c r="E5" s="10" t="s">
        <v>8</v>
      </c>
      <c r="F5" s="10" t="s">
        <v>18</v>
      </c>
      <c r="G5" s="4">
        <v>8.83</v>
      </c>
      <c r="H5" s="4">
        <f>0.295+0.1117+0.1077</f>
        <v>0.51439999999999997</v>
      </c>
      <c r="I5" s="13">
        <v>11</v>
      </c>
      <c r="J5" s="4">
        <f>G5*I5</f>
        <v>97.13</v>
      </c>
      <c r="K5" s="4">
        <f>H5*I5</f>
        <v>5.6583999999999994</v>
      </c>
      <c r="L5" s="5">
        <f>K5*0.28</f>
        <v>1.584352</v>
      </c>
      <c r="M5" s="4">
        <f>K5-L5</f>
        <v>4.0740479999999994</v>
      </c>
      <c r="N5" s="6">
        <f>M5/J5</f>
        <v>4.1944280860702149E-2</v>
      </c>
    </row>
    <row r="6" spans="4:14" x14ac:dyDescent="0.25">
      <c r="D6" s="3" t="s">
        <v>9</v>
      </c>
      <c r="E6" s="10" t="s">
        <v>10</v>
      </c>
      <c r="F6" s="10" t="s">
        <v>17</v>
      </c>
      <c r="G6" s="4">
        <v>18.54</v>
      </c>
      <c r="H6" s="4">
        <f>(1.36+1.5+1.8+1.2)*0.95</f>
        <v>5.5670000000000002</v>
      </c>
      <c r="I6" s="13">
        <v>45</v>
      </c>
      <c r="J6" s="4">
        <f t="shared" ref="J6:J8" si="0">G6*I6</f>
        <v>834.3</v>
      </c>
      <c r="K6" s="4">
        <f t="shared" ref="K6:K8" si="1">H6*I6</f>
        <v>250.51500000000001</v>
      </c>
      <c r="L6" s="5">
        <f t="shared" ref="L6:L8" si="2">K6*0.28</f>
        <v>70.144200000000012</v>
      </c>
      <c r="M6" s="4">
        <f t="shared" ref="M6:M8" si="3">K6-L6</f>
        <v>180.3708</v>
      </c>
      <c r="N6" s="6">
        <f t="shared" ref="N6:N9" si="4">M6/J6</f>
        <v>0.21619417475728156</v>
      </c>
    </row>
    <row r="7" spans="4:14" x14ac:dyDescent="0.25">
      <c r="D7" s="3" t="s">
        <v>11</v>
      </c>
      <c r="E7" s="10" t="s">
        <v>12</v>
      </c>
      <c r="F7" s="10" t="s">
        <v>13</v>
      </c>
      <c r="G7" s="3">
        <v>9.68</v>
      </c>
      <c r="H7" s="4">
        <f>1.2*0.95</f>
        <v>1.1399999999999999</v>
      </c>
      <c r="I7" s="13">
        <v>15</v>
      </c>
      <c r="J7" s="4">
        <f t="shared" si="0"/>
        <v>145.19999999999999</v>
      </c>
      <c r="K7" s="4">
        <f t="shared" si="1"/>
        <v>17.099999999999998</v>
      </c>
      <c r="L7" s="5">
        <f t="shared" si="2"/>
        <v>4.7880000000000003</v>
      </c>
      <c r="M7" s="4">
        <f t="shared" si="3"/>
        <v>12.311999999999998</v>
      </c>
      <c r="N7" s="6">
        <f t="shared" si="4"/>
        <v>8.4793388429752051E-2</v>
      </c>
    </row>
    <row r="8" spans="4:14" x14ac:dyDescent="0.25">
      <c r="D8" s="7" t="s">
        <v>14</v>
      </c>
      <c r="E8" s="10" t="s">
        <v>15</v>
      </c>
      <c r="F8" s="10" t="s">
        <v>19</v>
      </c>
      <c r="G8" s="4">
        <v>7.41</v>
      </c>
      <c r="H8" s="4">
        <f>(3.5+1.35+2.15+0.65)*0.95</f>
        <v>7.2675000000000001</v>
      </c>
      <c r="I8" s="13">
        <v>45</v>
      </c>
      <c r="J8" s="4">
        <f t="shared" si="0"/>
        <v>333.45</v>
      </c>
      <c r="K8" s="4">
        <f>H8*I8</f>
        <v>327.03750000000002</v>
      </c>
      <c r="L8" s="5">
        <f t="shared" si="2"/>
        <v>91.57050000000001</v>
      </c>
      <c r="M8" s="4">
        <f t="shared" si="3"/>
        <v>235.46700000000001</v>
      </c>
      <c r="N8" s="6">
        <f t="shared" si="4"/>
        <v>0.70615384615384624</v>
      </c>
    </row>
    <row r="9" spans="4:14" x14ac:dyDescent="0.25">
      <c r="J9" s="8">
        <f>SUM(J5:J8)</f>
        <v>1410.08</v>
      </c>
      <c r="K9" s="8">
        <f>SUM(K5:K8)</f>
        <v>600.31090000000006</v>
      </c>
      <c r="L9" s="5">
        <f t="shared" ref="L9:M9" si="5">SUM(L5:L8)</f>
        <v>168.08705200000003</v>
      </c>
      <c r="M9" s="8">
        <f t="shared" si="5"/>
        <v>432.22384799999998</v>
      </c>
      <c r="N9" s="9">
        <f t="shared" si="4"/>
        <v>0.3065243447180302</v>
      </c>
    </row>
    <row r="10" spans="4:14" x14ac:dyDescent="0.25">
      <c r="M10" s="11">
        <f>M9/12</f>
        <v>36.018653999999998</v>
      </c>
      <c r="N10" s="12" t="s">
        <v>20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2025-02-16T13:28:43Z</dcterms:created>
  <dcterms:modified xsi:type="dcterms:W3CDTF">2025-02-16T14:06:47Z</dcterms:modified>
</cp:coreProperties>
</file>