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carteira" sheetId="1" r:id="rId1"/>
    <sheet name="gráficos" sheetId="2" r:id="rId2"/>
  </sheets>
  <definedNames>
    <definedName name="_xlnm._FilterDatabase" localSheetId="0" hidden="1">carteira!$A$1:$M$161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8" i="1" l="1"/>
  <c r="K157" i="1"/>
  <c r="K156" i="1"/>
  <c r="J154" i="1"/>
  <c r="K154" i="1"/>
  <c r="L154" i="1"/>
  <c r="M154" i="1"/>
  <c r="J153" i="1"/>
  <c r="K153" i="1"/>
  <c r="L153" i="1"/>
  <c r="M153" i="1"/>
  <c r="I154" i="1"/>
  <c r="I153" i="1"/>
  <c r="P18" i="1"/>
  <c r="P17" i="1"/>
  <c r="P10" i="1"/>
  <c r="P11" i="1"/>
  <c r="P12" i="1"/>
  <c r="P13" i="1"/>
  <c r="P14" i="1"/>
  <c r="P15" i="1"/>
  <c r="P16" i="1"/>
  <c r="P9" i="1"/>
  <c r="P6" i="1"/>
  <c r="O16" i="1"/>
  <c r="O15" i="1"/>
  <c r="O14" i="1"/>
  <c r="O13" i="1"/>
  <c r="O12" i="1"/>
  <c r="O11" i="1"/>
  <c r="O10" i="1"/>
  <c r="O9" i="1"/>
  <c r="P5" i="1"/>
  <c r="P4" i="1"/>
  <c r="H4" i="1"/>
  <c r="I4" i="1" s="1"/>
  <c r="J3" i="1"/>
  <c r="I3" i="1"/>
  <c r="H5" i="1" l="1"/>
  <c r="J4" i="1"/>
  <c r="K4" i="1" s="1"/>
  <c r="L4" i="1" s="1"/>
  <c r="M4" i="1" s="1"/>
  <c r="K3" i="1"/>
  <c r="L3" i="1" s="1"/>
  <c r="H6" i="1" l="1"/>
  <c r="I5" i="1"/>
  <c r="J5" i="1"/>
  <c r="M3" i="1"/>
  <c r="K5" i="1" l="1"/>
  <c r="L5" i="1" s="1"/>
  <c r="M5" i="1" s="1"/>
  <c r="J6" i="1"/>
  <c r="K6" i="1" s="1"/>
  <c r="L6" i="1" s="1"/>
  <c r="M6" i="1" s="1"/>
  <c r="H7" i="1"/>
  <c r="I6" i="1"/>
  <c r="I7" i="1" l="1"/>
  <c r="J7" i="1"/>
  <c r="K7" i="1" s="1"/>
  <c r="L7" i="1" s="1"/>
  <c r="H8" i="1"/>
  <c r="I8" i="1" l="1"/>
  <c r="H9" i="1"/>
  <c r="J8" i="1"/>
  <c r="K8" i="1" s="1"/>
  <c r="L8" i="1" s="1"/>
  <c r="M8" i="1" s="1"/>
  <c r="M7" i="1"/>
  <c r="J9" i="1" l="1"/>
  <c r="K9" i="1" s="1"/>
  <c r="I9" i="1"/>
  <c r="H10" i="1"/>
  <c r="L9" i="1" l="1"/>
  <c r="M9" i="1" s="1"/>
  <c r="H11" i="1"/>
  <c r="I10" i="1"/>
  <c r="J10" i="1"/>
  <c r="K10" i="1" l="1"/>
  <c r="L10" i="1" s="1"/>
  <c r="M10" i="1" s="1"/>
  <c r="H12" i="1"/>
  <c r="I11" i="1"/>
  <c r="J11" i="1"/>
  <c r="K11" i="1" s="1"/>
  <c r="L11" i="1" s="1"/>
  <c r="M11" i="1" s="1"/>
  <c r="H13" i="1" l="1"/>
  <c r="I12" i="1"/>
  <c r="J12" i="1"/>
  <c r="K12" i="1" s="1"/>
  <c r="L12" i="1" s="1"/>
  <c r="M12" i="1" s="1"/>
  <c r="I13" i="1" l="1"/>
  <c r="J13" i="1"/>
  <c r="H14" i="1"/>
  <c r="I14" i="1" l="1"/>
  <c r="J14" i="1"/>
  <c r="K14" i="1" s="1"/>
  <c r="L14" i="1" s="1"/>
  <c r="M14" i="1" s="1"/>
  <c r="H15" i="1"/>
  <c r="K13" i="1"/>
  <c r="L13" i="1" s="1"/>
  <c r="M13" i="1" s="1"/>
  <c r="H16" i="1" l="1"/>
  <c r="I15" i="1"/>
  <c r="J15" i="1"/>
  <c r="K15" i="1" s="1"/>
  <c r="L15" i="1" s="1"/>
  <c r="M15" i="1" s="1"/>
  <c r="H17" i="1" l="1"/>
  <c r="I16" i="1"/>
  <c r="J16" i="1"/>
  <c r="K16" i="1" l="1"/>
  <c r="L16" i="1" s="1"/>
  <c r="M16" i="1" s="1"/>
  <c r="I17" i="1"/>
  <c r="H18" i="1"/>
  <c r="J17" i="1"/>
  <c r="K17" i="1" s="1"/>
  <c r="L17" i="1" s="1"/>
  <c r="M17" i="1" s="1"/>
  <c r="H19" i="1" l="1"/>
  <c r="J18" i="1"/>
  <c r="I18" i="1"/>
  <c r="K18" i="1" l="1"/>
  <c r="L18" i="1" s="1"/>
  <c r="M18" i="1" s="1"/>
  <c r="I19" i="1"/>
  <c r="J19" i="1"/>
  <c r="K19" i="1" s="1"/>
  <c r="L19" i="1" s="1"/>
  <c r="M19" i="1" s="1"/>
  <c r="H20" i="1"/>
  <c r="I20" i="1" l="1"/>
  <c r="H21" i="1"/>
  <c r="J20" i="1"/>
  <c r="K20" i="1" s="1"/>
  <c r="L20" i="1" s="1"/>
  <c r="M20" i="1" s="1"/>
  <c r="H22" i="1" l="1"/>
  <c r="J21" i="1"/>
  <c r="I21" i="1"/>
  <c r="J22" i="1" l="1"/>
  <c r="K22" i="1" s="1"/>
  <c r="L22" i="1" s="1"/>
  <c r="M22" i="1" s="1"/>
  <c r="I22" i="1"/>
  <c r="H23" i="1"/>
  <c r="K21" i="1"/>
  <c r="L21" i="1" s="1"/>
  <c r="M21" i="1" s="1"/>
  <c r="I23" i="1" l="1"/>
  <c r="H24" i="1"/>
  <c r="J23" i="1"/>
  <c r="K23" i="1" s="1"/>
  <c r="L23" i="1" s="1"/>
  <c r="M23" i="1" s="1"/>
  <c r="H25" i="1" l="1"/>
  <c r="J24" i="1"/>
  <c r="I24" i="1"/>
  <c r="K24" i="1" l="1"/>
  <c r="L24" i="1" s="1"/>
  <c r="M24" i="1" s="1"/>
  <c r="J25" i="1"/>
  <c r="H26" i="1"/>
  <c r="I25" i="1"/>
  <c r="H27" i="1" l="1"/>
  <c r="I26" i="1"/>
  <c r="J26" i="1"/>
  <c r="K25" i="1"/>
  <c r="L25" i="1" s="1"/>
  <c r="M25" i="1" s="1"/>
  <c r="K26" i="1" l="1"/>
  <c r="L26" i="1" s="1"/>
  <c r="M26" i="1" s="1"/>
  <c r="J27" i="1"/>
  <c r="K27" i="1" s="1"/>
  <c r="L27" i="1" s="1"/>
  <c r="M27" i="1" s="1"/>
  <c r="H28" i="1"/>
  <c r="I27" i="1"/>
  <c r="H29" i="1" l="1"/>
  <c r="J28" i="1"/>
  <c r="K28" i="1" s="1"/>
  <c r="L28" i="1" s="1"/>
  <c r="M28" i="1" s="1"/>
  <c r="I28" i="1"/>
  <c r="I29" i="1" l="1"/>
  <c r="H30" i="1"/>
  <c r="J29" i="1"/>
  <c r="K29" i="1" l="1"/>
  <c r="L29" i="1" s="1"/>
  <c r="M29" i="1" s="1"/>
  <c r="H31" i="1"/>
  <c r="I30" i="1"/>
  <c r="J30" i="1"/>
  <c r="K30" i="1" s="1"/>
  <c r="L30" i="1" s="1"/>
  <c r="M30" i="1" s="1"/>
  <c r="H32" i="1" l="1"/>
  <c r="I31" i="1"/>
  <c r="J31" i="1"/>
  <c r="K31" i="1" l="1"/>
  <c r="L31" i="1" s="1"/>
  <c r="M31" i="1" s="1"/>
  <c r="H33" i="1"/>
  <c r="I32" i="1"/>
  <c r="J32" i="1"/>
  <c r="K32" i="1" l="1"/>
  <c r="L32" i="1" s="1"/>
  <c r="M32" i="1" s="1"/>
  <c r="I33" i="1"/>
  <c r="H34" i="1"/>
  <c r="J33" i="1"/>
  <c r="K33" i="1" s="1"/>
  <c r="L33" i="1" s="1"/>
  <c r="M33" i="1" s="1"/>
  <c r="H35" i="1" l="1"/>
  <c r="I34" i="1"/>
  <c r="J34" i="1"/>
  <c r="K34" i="1" l="1"/>
  <c r="L34" i="1" s="1"/>
  <c r="M34" i="1" s="1"/>
  <c r="I35" i="1"/>
  <c r="H36" i="1"/>
  <c r="J35" i="1"/>
  <c r="K35" i="1" s="1"/>
  <c r="L35" i="1" s="1"/>
  <c r="M35" i="1" s="1"/>
  <c r="I36" i="1" l="1"/>
  <c r="H37" i="1"/>
  <c r="J36" i="1"/>
  <c r="K36" i="1" l="1"/>
  <c r="L36" i="1" s="1"/>
  <c r="M36" i="1" s="1"/>
  <c r="I37" i="1"/>
  <c r="J37" i="1"/>
  <c r="H38" i="1"/>
  <c r="H39" i="1" l="1"/>
  <c r="I38" i="1"/>
  <c r="J38" i="1"/>
  <c r="K38" i="1" s="1"/>
  <c r="L38" i="1" s="1"/>
  <c r="M38" i="1" s="1"/>
  <c r="K37" i="1"/>
  <c r="L37" i="1" s="1"/>
  <c r="M37" i="1" s="1"/>
  <c r="J39" i="1" l="1"/>
  <c r="H40" i="1"/>
  <c r="I39" i="1"/>
  <c r="I40" i="1" l="1"/>
  <c r="H41" i="1"/>
  <c r="J40" i="1"/>
  <c r="K39" i="1"/>
  <c r="L39" i="1" s="1"/>
  <c r="M39" i="1" s="1"/>
  <c r="K40" i="1" l="1"/>
  <c r="L40" i="1" s="1"/>
  <c r="M40" i="1" s="1"/>
  <c r="I41" i="1"/>
  <c r="H42" i="1"/>
  <c r="J41" i="1"/>
  <c r="K41" i="1" l="1"/>
  <c r="L41" i="1" s="1"/>
  <c r="M41" i="1" s="1"/>
  <c r="J42" i="1"/>
  <c r="K42" i="1" s="1"/>
  <c r="L42" i="1" s="1"/>
  <c r="M42" i="1" s="1"/>
  <c r="H43" i="1"/>
  <c r="I42" i="1"/>
  <c r="J43" i="1" l="1"/>
  <c r="K43" i="1" s="1"/>
  <c r="L43" i="1" s="1"/>
  <c r="M43" i="1" s="1"/>
  <c r="I43" i="1"/>
  <c r="H44" i="1"/>
  <c r="H45" i="1" l="1"/>
  <c r="J44" i="1"/>
  <c r="I44" i="1"/>
  <c r="K44" i="1" l="1"/>
  <c r="L44" i="1" s="1"/>
  <c r="M44" i="1" s="1"/>
  <c r="H46" i="1"/>
  <c r="I45" i="1"/>
  <c r="J45" i="1"/>
  <c r="K45" i="1" s="1"/>
  <c r="L45" i="1" s="1"/>
  <c r="M45" i="1" s="1"/>
  <c r="I46" i="1" l="1"/>
  <c r="J46" i="1"/>
  <c r="K46" i="1" s="1"/>
  <c r="L46" i="1" s="1"/>
  <c r="M46" i="1" s="1"/>
  <c r="H47" i="1"/>
  <c r="H48" i="1" l="1"/>
  <c r="I47" i="1"/>
  <c r="J47" i="1"/>
  <c r="K47" i="1" l="1"/>
  <c r="L47" i="1" s="1"/>
  <c r="M47" i="1" s="1"/>
  <c r="H49" i="1"/>
  <c r="J48" i="1"/>
  <c r="I48" i="1"/>
  <c r="K48" i="1" l="1"/>
  <c r="L48" i="1" s="1"/>
  <c r="M48" i="1" s="1"/>
  <c r="J49" i="1"/>
  <c r="K49" i="1" s="1"/>
  <c r="L49" i="1" s="1"/>
  <c r="M49" i="1" s="1"/>
  <c r="H50" i="1"/>
  <c r="I49" i="1"/>
  <c r="H51" i="1" l="1"/>
  <c r="I50" i="1"/>
  <c r="J50" i="1"/>
  <c r="K50" i="1" l="1"/>
  <c r="L50" i="1" s="1"/>
  <c r="M50" i="1" s="1"/>
  <c r="J51" i="1"/>
  <c r="K51" i="1" s="1"/>
  <c r="L51" i="1" s="1"/>
  <c r="M51" i="1" s="1"/>
  <c r="H52" i="1"/>
  <c r="I51" i="1"/>
  <c r="H53" i="1" l="1"/>
  <c r="I52" i="1"/>
  <c r="J52" i="1"/>
  <c r="K52" i="1" l="1"/>
  <c r="L52" i="1" s="1"/>
  <c r="M52" i="1" s="1"/>
  <c r="H54" i="1"/>
  <c r="J53" i="1"/>
  <c r="I53" i="1"/>
  <c r="K53" i="1" l="1"/>
  <c r="L53" i="1" s="1"/>
  <c r="M53" i="1" s="1"/>
  <c r="H55" i="1"/>
  <c r="I54" i="1"/>
  <c r="J54" i="1"/>
  <c r="K54" i="1" s="1"/>
  <c r="L54" i="1" s="1"/>
  <c r="M54" i="1" s="1"/>
  <c r="J55" i="1" l="1"/>
  <c r="H56" i="1"/>
  <c r="I55" i="1"/>
  <c r="J56" i="1" l="1"/>
  <c r="H57" i="1"/>
  <c r="I56" i="1"/>
  <c r="K55" i="1"/>
  <c r="L55" i="1"/>
  <c r="M55" i="1" s="1"/>
  <c r="I57" i="1" l="1"/>
  <c r="J57" i="1"/>
  <c r="H58" i="1"/>
  <c r="K56" i="1"/>
  <c r="L56" i="1" s="1"/>
  <c r="M56" i="1" s="1"/>
  <c r="K57" i="1" l="1"/>
  <c r="L57" i="1" s="1"/>
  <c r="M57" i="1" s="1"/>
  <c r="I58" i="1"/>
  <c r="J58" i="1"/>
  <c r="K58" i="1" s="1"/>
  <c r="L58" i="1" s="1"/>
  <c r="M58" i="1" s="1"/>
  <c r="H59" i="1"/>
  <c r="J59" i="1" l="1"/>
  <c r="K59" i="1" s="1"/>
  <c r="L59" i="1" s="1"/>
  <c r="M59" i="1" s="1"/>
  <c r="H60" i="1"/>
  <c r="I59" i="1"/>
  <c r="H61" i="1" l="1"/>
  <c r="I60" i="1"/>
  <c r="J60" i="1"/>
  <c r="K60" i="1" s="1"/>
  <c r="L60" i="1" s="1"/>
  <c r="M60" i="1" s="1"/>
  <c r="H62" i="1" l="1"/>
  <c r="J61" i="1"/>
  <c r="I61" i="1"/>
  <c r="K61" i="1" l="1"/>
  <c r="L61" i="1" s="1"/>
  <c r="M61" i="1" s="1"/>
  <c r="H63" i="1"/>
  <c r="J62" i="1"/>
  <c r="I62" i="1"/>
  <c r="K62" i="1" l="1"/>
  <c r="L62" i="1" s="1"/>
  <c r="M62" i="1" s="1"/>
  <c r="J63" i="1"/>
  <c r="H64" i="1"/>
  <c r="I63" i="1"/>
  <c r="I64" i="1" l="1"/>
  <c r="J64" i="1"/>
  <c r="K64" i="1" s="1"/>
  <c r="L64" i="1" s="1"/>
  <c r="M64" i="1" s="1"/>
  <c r="H65" i="1"/>
  <c r="K63" i="1"/>
  <c r="L63" i="1" s="1"/>
  <c r="M63" i="1" s="1"/>
  <c r="H66" i="1" l="1"/>
  <c r="J65" i="1"/>
  <c r="K65" i="1" s="1"/>
  <c r="L65" i="1" s="1"/>
  <c r="M65" i="1" s="1"/>
  <c r="I65" i="1"/>
  <c r="I66" i="1" l="1"/>
  <c r="H67" i="1"/>
  <c r="J66" i="1"/>
  <c r="K66" i="1" s="1"/>
  <c r="L66" i="1" s="1"/>
  <c r="M66" i="1" s="1"/>
  <c r="I67" i="1" l="1"/>
  <c r="J67" i="1"/>
  <c r="K67" i="1" s="1"/>
  <c r="L67" i="1" s="1"/>
  <c r="M67" i="1" s="1"/>
  <c r="H68" i="1"/>
  <c r="H69" i="1" l="1"/>
  <c r="I68" i="1"/>
  <c r="J68" i="1"/>
  <c r="K68" i="1" s="1"/>
  <c r="L68" i="1" s="1"/>
  <c r="M68" i="1" s="1"/>
  <c r="J69" i="1" l="1"/>
  <c r="K69" i="1" s="1"/>
  <c r="L69" i="1" s="1"/>
  <c r="M69" i="1" s="1"/>
  <c r="I69" i="1"/>
  <c r="H70" i="1"/>
  <c r="I70" i="1" l="1"/>
  <c r="J70" i="1"/>
  <c r="K70" i="1" s="1"/>
  <c r="L70" i="1" s="1"/>
  <c r="M70" i="1" s="1"/>
  <c r="H71" i="1"/>
  <c r="I71" i="1" l="1"/>
  <c r="H72" i="1"/>
  <c r="J71" i="1"/>
  <c r="K71" i="1" l="1"/>
  <c r="L71" i="1" s="1"/>
  <c r="M71" i="1" s="1"/>
  <c r="I72" i="1"/>
  <c r="J72" i="1"/>
  <c r="K72" i="1" s="1"/>
  <c r="L72" i="1" s="1"/>
  <c r="M72" i="1" s="1"/>
  <c r="H73" i="1"/>
  <c r="J73" i="1" l="1"/>
  <c r="H74" i="1"/>
  <c r="I73" i="1"/>
  <c r="I74" i="1" l="1"/>
  <c r="J74" i="1"/>
  <c r="H75" i="1"/>
  <c r="K73" i="1"/>
  <c r="L73" i="1" s="1"/>
  <c r="M73" i="1" s="1"/>
  <c r="I75" i="1" l="1"/>
  <c r="J75" i="1"/>
  <c r="K75" i="1" s="1"/>
  <c r="L75" i="1" s="1"/>
  <c r="M75" i="1" s="1"/>
  <c r="H76" i="1"/>
  <c r="K74" i="1"/>
  <c r="L74" i="1" s="1"/>
  <c r="M74" i="1" s="1"/>
  <c r="I76" i="1" l="1"/>
  <c r="J76" i="1"/>
  <c r="K76" i="1" s="1"/>
  <c r="L76" i="1" s="1"/>
  <c r="M76" i="1" s="1"/>
  <c r="H77" i="1"/>
  <c r="J77" i="1" l="1"/>
  <c r="H78" i="1"/>
  <c r="I77" i="1"/>
  <c r="I78" i="1" l="1"/>
  <c r="H79" i="1"/>
  <c r="J78" i="1"/>
  <c r="K77" i="1"/>
  <c r="L77" i="1"/>
  <c r="M77" i="1" s="1"/>
  <c r="K78" i="1" l="1"/>
  <c r="L78" i="1" s="1"/>
  <c r="M78" i="1" s="1"/>
  <c r="I79" i="1"/>
  <c r="J79" i="1"/>
  <c r="H80" i="1"/>
  <c r="H81" i="1" l="1"/>
  <c r="J80" i="1"/>
  <c r="I80" i="1"/>
  <c r="K79" i="1"/>
  <c r="L79" i="1" s="1"/>
  <c r="M79" i="1" s="1"/>
  <c r="K80" i="1" l="1"/>
  <c r="L80" i="1" s="1"/>
  <c r="M80" i="1" s="1"/>
  <c r="J81" i="1"/>
  <c r="H82" i="1"/>
  <c r="I81" i="1"/>
  <c r="J82" i="1" l="1"/>
  <c r="H83" i="1"/>
  <c r="I82" i="1"/>
  <c r="K81" i="1"/>
  <c r="L81" i="1" s="1"/>
  <c r="M81" i="1" s="1"/>
  <c r="I83" i="1" l="1"/>
  <c r="J83" i="1"/>
  <c r="K83" i="1" s="1"/>
  <c r="L83" i="1" s="1"/>
  <c r="M83" i="1" s="1"/>
  <c r="H84" i="1"/>
  <c r="K82" i="1"/>
  <c r="L82" i="1"/>
  <c r="M82" i="1" s="1"/>
  <c r="H85" i="1" l="1"/>
  <c r="I84" i="1"/>
  <c r="J84" i="1"/>
  <c r="K84" i="1" s="1"/>
  <c r="L84" i="1" s="1"/>
  <c r="M84" i="1" s="1"/>
  <c r="I85" i="1" l="1"/>
  <c r="H86" i="1"/>
  <c r="J85" i="1"/>
  <c r="K85" i="1" l="1"/>
  <c r="L85" i="1" s="1"/>
  <c r="M85" i="1" s="1"/>
  <c r="H87" i="1"/>
  <c r="I86" i="1"/>
  <c r="J86" i="1"/>
  <c r="K86" i="1" l="1"/>
  <c r="L86" i="1" s="1"/>
  <c r="M86" i="1" s="1"/>
  <c r="J87" i="1"/>
  <c r="H88" i="1"/>
  <c r="I87" i="1"/>
  <c r="J88" i="1" l="1"/>
  <c r="H89" i="1"/>
  <c r="I88" i="1"/>
  <c r="K87" i="1"/>
  <c r="L87" i="1" s="1"/>
  <c r="M87" i="1" s="1"/>
  <c r="I89" i="1" l="1"/>
  <c r="J89" i="1"/>
  <c r="H90" i="1"/>
  <c r="K88" i="1"/>
  <c r="L88" i="1"/>
  <c r="M88" i="1" s="1"/>
  <c r="H91" i="1" l="1"/>
  <c r="J90" i="1"/>
  <c r="I90" i="1"/>
  <c r="K89" i="1"/>
  <c r="L89" i="1" s="1"/>
  <c r="M89" i="1" s="1"/>
  <c r="H92" i="1" l="1"/>
  <c r="J91" i="1"/>
  <c r="K91" i="1" s="1"/>
  <c r="L91" i="1" s="1"/>
  <c r="M91" i="1" s="1"/>
  <c r="I91" i="1"/>
  <c r="K90" i="1"/>
  <c r="L90" i="1"/>
  <c r="M90" i="1" s="1"/>
  <c r="H93" i="1" l="1"/>
  <c r="I92" i="1"/>
  <c r="J92" i="1"/>
  <c r="K92" i="1" s="1"/>
  <c r="L92" i="1" s="1"/>
  <c r="M92" i="1" s="1"/>
  <c r="H94" i="1" l="1"/>
  <c r="I93" i="1"/>
  <c r="J93" i="1"/>
  <c r="K93" i="1" l="1"/>
  <c r="L93" i="1" s="1"/>
  <c r="M93" i="1" s="1"/>
  <c r="H95" i="1"/>
  <c r="I94" i="1"/>
  <c r="J94" i="1"/>
  <c r="K94" i="1" l="1"/>
  <c r="L94" i="1" s="1"/>
  <c r="M94" i="1" s="1"/>
  <c r="H96" i="1"/>
  <c r="I95" i="1"/>
  <c r="J95" i="1"/>
  <c r="K95" i="1" l="1"/>
  <c r="L95" i="1" s="1"/>
  <c r="M95" i="1" s="1"/>
  <c r="J96" i="1"/>
  <c r="K96" i="1" s="1"/>
  <c r="L96" i="1" s="1"/>
  <c r="M96" i="1" s="1"/>
  <c r="H97" i="1"/>
  <c r="I96" i="1"/>
  <c r="I97" i="1" l="1"/>
  <c r="J97" i="1"/>
  <c r="K97" i="1" s="1"/>
  <c r="L97" i="1" s="1"/>
  <c r="M97" i="1" s="1"/>
  <c r="H98" i="1"/>
  <c r="H99" i="1" l="1"/>
  <c r="I98" i="1"/>
  <c r="J98" i="1"/>
  <c r="J99" i="1" l="1"/>
  <c r="K99" i="1" s="1"/>
  <c r="L99" i="1" s="1"/>
  <c r="M99" i="1" s="1"/>
  <c r="H100" i="1"/>
  <c r="I99" i="1"/>
  <c r="K98" i="1"/>
  <c r="L98" i="1" s="1"/>
  <c r="M98" i="1" s="1"/>
  <c r="H101" i="1" l="1"/>
  <c r="I100" i="1"/>
  <c r="J100" i="1"/>
  <c r="K100" i="1" l="1"/>
  <c r="L100" i="1" s="1"/>
  <c r="M100" i="1" s="1"/>
  <c r="I101" i="1"/>
  <c r="H102" i="1"/>
  <c r="J101" i="1"/>
  <c r="K101" i="1" s="1"/>
  <c r="L101" i="1" s="1"/>
  <c r="M101" i="1" s="1"/>
  <c r="I102" i="1" l="1"/>
  <c r="H103" i="1"/>
  <c r="J102" i="1"/>
  <c r="K102" i="1" l="1"/>
  <c r="L102" i="1" s="1"/>
  <c r="M102" i="1" s="1"/>
  <c r="J103" i="1"/>
  <c r="H104" i="1"/>
  <c r="I103" i="1"/>
  <c r="I104" i="1" l="1"/>
  <c r="J104" i="1"/>
  <c r="H105" i="1"/>
  <c r="K103" i="1"/>
  <c r="L103" i="1" s="1"/>
  <c r="M103" i="1" s="1"/>
  <c r="I105" i="1" l="1"/>
  <c r="H106" i="1"/>
  <c r="J105" i="1"/>
  <c r="K104" i="1"/>
  <c r="L104" i="1" s="1"/>
  <c r="M104" i="1" s="1"/>
  <c r="K105" i="1" l="1"/>
  <c r="L105" i="1" s="1"/>
  <c r="M105" i="1" s="1"/>
  <c r="I106" i="1"/>
  <c r="J106" i="1"/>
  <c r="H107" i="1"/>
  <c r="H108" i="1" l="1"/>
  <c r="I107" i="1"/>
  <c r="J107" i="1"/>
  <c r="K107" i="1" s="1"/>
  <c r="L107" i="1" s="1"/>
  <c r="M107" i="1" s="1"/>
  <c r="K106" i="1"/>
  <c r="L106" i="1" s="1"/>
  <c r="M106" i="1" s="1"/>
  <c r="I108" i="1" l="1"/>
  <c r="J108" i="1"/>
  <c r="H109" i="1"/>
  <c r="J109" i="1" l="1"/>
  <c r="H110" i="1"/>
  <c r="I109" i="1"/>
  <c r="K108" i="1"/>
  <c r="L108" i="1"/>
  <c r="M108" i="1" s="1"/>
  <c r="H111" i="1" l="1"/>
  <c r="I110" i="1"/>
  <c r="J110" i="1"/>
  <c r="K110" i="1" s="1"/>
  <c r="L110" i="1" s="1"/>
  <c r="M110" i="1" s="1"/>
  <c r="K109" i="1"/>
  <c r="L109" i="1" s="1"/>
  <c r="M109" i="1" s="1"/>
  <c r="I111" i="1" l="1"/>
  <c r="J111" i="1"/>
  <c r="K111" i="1" s="1"/>
  <c r="L111" i="1" s="1"/>
  <c r="M111" i="1" s="1"/>
  <c r="H112" i="1"/>
  <c r="H113" i="1" l="1"/>
  <c r="I112" i="1"/>
  <c r="J112" i="1"/>
  <c r="K112" i="1" s="1"/>
  <c r="L112" i="1" s="1"/>
  <c r="M112" i="1" s="1"/>
  <c r="J113" i="1" l="1"/>
  <c r="K113" i="1" s="1"/>
  <c r="L113" i="1" s="1"/>
  <c r="M113" i="1" s="1"/>
  <c r="I113" i="1"/>
  <c r="H114" i="1"/>
  <c r="J114" i="1" l="1"/>
  <c r="K114" i="1" s="1"/>
  <c r="L114" i="1" s="1"/>
  <c r="M114" i="1" s="1"/>
  <c r="I114" i="1"/>
  <c r="H115" i="1"/>
  <c r="I115" i="1" l="1"/>
  <c r="J115" i="1"/>
  <c r="K115" i="1" s="1"/>
  <c r="L115" i="1" s="1"/>
  <c r="M115" i="1" s="1"/>
  <c r="H116" i="1"/>
  <c r="H117" i="1" l="1"/>
  <c r="I116" i="1"/>
  <c r="J116" i="1"/>
  <c r="J117" i="1" l="1"/>
  <c r="H118" i="1"/>
  <c r="I117" i="1"/>
  <c r="K116" i="1"/>
  <c r="L116" i="1" s="1"/>
  <c r="M116" i="1" s="1"/>
  <c r="K117" i="1" l="1"/>
  <c r="L117" i="1" s="1"/>
  <c r="M117" i="1" s="1"/>
  <c r="I118" i="1"/>
  <c r="J118" i="1"/>
  <c r="K118" i="1" s="1"/>
  <c r="L118" i="1" s="1"/>
  <c r="M118" i="1" s="1"/>
  <c r="H119" i="1"/>
  <c r="I119" i="1" l="1"/>
  <c r="H120" i="1"/>
  <c r="J119" i="1"/>
  <c r="K119" i="1" l="1"/>
  <c r="L119" i="1" s="1"/>
  <c r="M119" i="1" s="1"/>
  <c r="H121" i="1"/>
  <c r="I120" i="1"/>
  <c r="J120" i="1"/>
  <c r="K120" i="1" s="1"/>
  <c r="L120" i="1" s="1"/>
  <c r="M120" i="1" s="1"/>
  <c r="J121" i="1" l="1"/>
  <c r="H122" i="1"/>
  <c r="I121" i="1"/>
  <c r="I122" i="1" l="1"/>
  <c r="J122" i="1"/>
  <c r="K122" i="1" s="1"/>
  <c r="L122" i="1" s="1"/>
  <c r="M122" i="1" s="1"/>
  <c r="H123" i="1"/>
  <c r="K121" i="1"/>
  <c r="L121" i="1" s="1"/>
  <c r="M121" i="1" s="1"/>
  <c r="I123" i="1" l="1"/>
  <c r="J123" i="1"/>
  <c r="K123" i="1" s="1"/>
  <c r="L123" i="1" s="1"/>
  <c r="M123" i="1" s="1"/>
  <c r="H124" i="1"/>
  <c r="H125" i="1" l="1"/>
  <c r="J124" i="1"/>
  <c r="I124" i="1"/>
  <c r="H126" i="1" l="1"/>
  <c r="I125" i="1"/>
  <c r="J125" i="1"/>
  <c r="K125" i="1" s="1"/>
  <c r="L125" i="1" s="1"/>
  <c r="M125" i="1" s="1"/>
  <c r="K124" i="1"/>
  <c r="L124" i="1" s="1"/>
  <c r="M124" i="1" s="1"/>
  <c r="H127" i="1" l="1"/>
  <c r="J126" i="1"/>
  <c r="K126" i="1" s="1"/>
  <c r="L126" i="1" s="1"/>
  <c r="M126" i="1" s="1"/>
  <c r="I126" i="1"/>
  <c r="H128" i="1" l="1"/>
  <c r="I127" i="1"/>
  <c r="J127" i="1"/>
  <c r="H129" i="1" l="1"/>
  <c r="I128" i="1"/>
  <c r="J128" i="1"/>
  <c r="K127" i="1"/>
  <c r="L127" i="1"/>
  <c r="M127" i="1" s="1"/>
  <c r="I129" i="1" l="1"/>
  <c r="J129" i="1"/>
  <c r="H130" i="1"/>
  <c r="K128" i="1"/>
  <c r="L128" i="1" s="1"/>
  <c r="M128" i="1" s="1"/>
  <c r="I130" i="1" l="1"/>
  <c r="J130" i="1"/>
  <c r="K130" i="1" s="1"/>
  <c r="L130" i="1" s="1"/>
  <c r="M130" i="1" s="1"/>
  <c r="H131" i="1"/>
  <c r="K129" i="1"/>
  <c r="L129" i="1" s="1"/>
  <c r="M129" i="1" s="1"/>
  <c r="J131" i="1" l="1"/>
  <c r="K131" i="1" s="1"/>
  <c r="L131" i="1" s="1"/>
  <c r="M131" i="1" s="1"/>
  <c r="I131" i="1"/>
  <c r="H132" i="1"/>
  <c r="I132" i="1" l="1"/>
  <c r="J132" i="1"/>
  <c r="H133" i="1"/>
  <c r="I133" i="1" l="1"/>
  <c r="J133" i="1"/>
  <c r="K133" i="1" s="1"/>
  <c r="L133" i="1" s="1"/>
  <c r="M133" i="1" s="1"/>
  <c r="H134" i="1"/>
  <c r="K132" i="1"/>
  <c r="L132" i="1" s="1"/>
  <c r="M132" i="1" s="1"/>
  <c r="H135" i="1" l="1"/>
  <c r="J134" i="1"/>
  <c r="I134" i="1"/>
  <c r="J135" i="1" l="1"/>
  <c r="H136" i="1"/>
  <c r="I135" i="1"/>
  <c r="K134" i="1"/>
  <c r="L134" i="1" s="1"/>
  <c r="M134" i="1" s="1"/>
  <c r="K135" i="1" l="1"/>
  <c r="L135" i="1" s="1"/>
  <c r="M135" i="1" s="1"/>
  <c r="I136" i="1"/>
  <c r="H137" i="1"/>
  <c r="J136" i="1"/>
  <c r="K136" i="1" s="1"/>
  <c r="L136" i="1" s="1"/>
  <c r="M136" i="1" s="1"/>
  <c r="I137" i="1" l="1"/>
  <c r="H138" i="1"/>
  <c r="J137" i="1"/>
  <c r="K137" i="1" l="1"/>
  <c r="L137" i="1" s="1"/>
  <c r="M137" i="1" s="1"/>
  <c r="I138" i="1"/>
  <c r="H139" i="1"/>
  <c r="J138" i="1"/>
  <c r="K138" i="1" l="1"/>
  <c r="L138" i="1" s="1"/>
  <c r="M138" i="1" s="1"/>
  <c r="J139" i="1"/>
  <c r="K139" i="1" s="1"/>
  <c r="L139" i="1" s="1"/>
  <c r="M139" i="1" s="1"/>
  <c r="I139" i="1"/>
  <c r="H140" i="1"/>
  <c r="H141" i="1" l="1"/>
  <c r="J140" i="1"/>
  <c r="I140" i="1"/>
  <c r="K140" i="1" l="1"/>
  <c r="L140" i="1" s="1"/>
  <c r="M140" i="1" s="1"/>
  <c r="I141" i="1"/>
  <c r="J141" i="1"/>
  <c r="H142" i="1"/>
  <c r="H143" i="1" l="1"/>
  <c r="I142" i="1"/>
  <c r="J142" i="1"/>
  <c r="K141" i="1"/>
  <c r="L141" i="1" s="1"/>
  <c r="M141" i="1" s="1"/>
  <c r="K142" i="1" l="1"/>
  <c r="L142" i="1" s="1"/>
  <c r="M142" i="1" s="1"/>
  <c r="J143" i="1"/>
  <c r="I143" i="1"/>
  <c r="H144" i="1"/>
  <c r="K143" i="1" l="1"/>
  <c r="L143" i="1" s="1"/>
  <c r="M143" i="1" s="1"/>
  <c r="H145" i="1"/>
  <c r="I144" i="1"/>
  <c r="J144" i="1"/>
  <c r="I145" i="1" l="1"/>
  <c r="H146" i="1"/>
  <c r="J145" i="1"/>
  <c r="K145" i="1" s="1"/>
  <c r="L145" i="1" s="1"/>
  <c r="M145" i="1" s="1"/>
  <c r="K144" i="1"/>
  <c r="L144" i="1" s="1"/>
  <c r="M144" i="1" s="1"/>
  <c r="J146" i="1" l="1"/>
  <c r="H147" i="1"/>
  <c r="I146" i="1"/>
  <c r="K146" i="1" l="1"/>
  <c r="L146" i="1" s="1"/>
  <c r="M146" i="1" s="1"/>
  <c r="H148" i="1"/>
  <c r="J147" i="1"/>
  <c r="K147" i="1" s="1"/>
  <c r="L147" i="1" s="1"/>
  <c r="M147" i="1" s="1"/>
  <c r="I147" i="1"/>
  <c r="H149" i="1" l="1"/>
  <c r="J148" i="1"/>
  <c r="I148" i="1"/>
  <c r="I149" i="1" l="1"/>
  <c r="H150" i="1"/>
  <c r="J149" i="1"/>
  <c r="K148" i="1"/>
  <c r="L148" i="1"/>
  <c r="M148" i="1" s="1"/>
  <c r="H151" i="1" l="1"/>
  <c r="I150" i="1"/>
  <c r="J150" i="1"/>
  <c r="K149" i="1"/>
  <c r="L149" i="1"/>
  <c r="M149" i="1" s="1"/>
  <c r="K150" i="1" l="1"/>
  <c r="L150" i="1" s="1"/>
  <c r="I151" i="1"/>
  <c r="I152" i="1" s="1"/>
  <c r="J151" i="1"/>
  <c r="M150" i="1" l="1"/>
  <c r="K151" i="1"/>
  <c r="K152" i="1" s="1"/>
  <c r="J152" i="1"/>
  <c r="L151" i="1" l="1"/>
  <c r="M151" i="1" l="1"/>
  <c r="M152" i="1" s="1"/>
  <c r="L152" i="1"/>
</calcChain>
</file>

<file path=xl/sharedStrings.xml><?xml version="1.0" encoding="utf-8"?>
<sst xmlns="http://schemas.openxmlformats.org/spreadsheetml/2006/main" count="630" uniqueCount="328">
  <si>
    <t>MO</t>
  </si>
  <si>
    <t>Altria Group Inc.</t>
  </si>
  <si>
    <t>Consumer Defensive</t>
  </si>
  <si>
    <t>UVV</t>
  </si>
  <si>
    <t>Universal Corp.</t>
  </si>
  <si>
    <t>CDUAF</t>
  </si>
  <si>
    <t>Canadian Utilities Ltd.</t>
  </si>
  <si>
    <t>Utilities</t>
  </si>
  <si>
    <t>N/A</t>
  </si>
  <si>
    <t>NWN</t>
  </si>
  <si>
    <t>Northwest Natural Holding Co</t>
  </si>
  <si>
    <t>BKH</t>
  </si>
  <si>
    <t>Black Hills Corporation</t>
  </si>
  <si>
    <t>UBSI</t>
  </si>
  <si>
    <t>United Bankshares, Inc.</t>
  </si>
  <si>
    <t>Financial Services</t>
  </si>
  <si>
    <t>Real Estate</t>
  </si>
  <si>
    <t>FTS</t>
  </si>
  <si>
    <t>Fortis Inc.</t>
  </si>
  <si>
    <t>KVUE</t>
  </si>
  <si>
    <t>Kenvue Inc</t>
  </si>
  <si>
    <t>TDS</t>
  </si>
  <si>
    <t>Telephone And Data Systems, Inc.</t>
  </si>
  <si>
    <t>Communication Services</t>
  </si>
  <si>
    <t>SWK</t>
  </si>
  <si>
    <t>Stanley Black &amp; Decker Inc</t>
  </si>
  <si>
    <t>Industrials</t>
  </si>
  <si>
    <t>NFG</t>
  </si>
  <si>
    <t>National Fuel Gas Co.</t>
  </si>
  <si>
    <t>Energy</t>
  </si>
  <si>
    <t>ED</t>
  </si>
  <si>
    <t>Consolidated Edison, Inc.</t>
  </si>
  <si>
    <t>ADM</t>
  </si>
  <si>
    <t>Archer Daniels Midland Co.</t>
  </si>
  <si>
    <t>HRL</t>
  </si>
  <si>
    <t>Hormel Foods Corp.</t>
  </si>
  <si>
    <t>KO</t>
  </si>
  <si>
    <t>Coca-Cola Co</t>
  </si>
  <si>
    <t>O</t>
  </si>
  <si>
    <t>Realty Income Corp.</t>
  </si>
  <si>
    <t>BEN</t>
  </si>
  <si>
    <t>Franklin Resources, Inc.</t>
  </si>
  <si>
    <t>AMCR</t>
  </si>
  <si>
    <t>Amcor Plc</t>
  </si>
  <si>
    <t>Consumer Cyclical</t>
  </si>
  <si>
    <t>MDT</t>
  </si>
  <si>
    <t>Medtronic Plc</t>
  </si>
  <si>
    <t>Healthcare</t>
  </si>
  <si>
    <t>DK</t>
  </si>
  <si>
    <t>DA</t>
  </si>
  <si>
    <t>AGNC</t>
  </si>
  <si>
    <t>AGNC Investment Corp</t>
  </si>
  <si>
    <t>ACRE</t>
  </si>
  <si>
    <t>Ares Commercial Real Estate Corp</t>
  </si>
  <si>
    <t>GNL</t>
  </si>
  <si>
    <t>Global Net Lease Inc</t>
  </si>
  <si>
    <t>TWO</t>
  </si>
  <si>
    <t>Two Harbors Investment Corp</t>
  </si>
  <si>
    <t>BXMT</t>
  </si>
  <si>
    <t>Blackstone Mortgage Trust Inc</t>
  </si>
  <si>
    <t>SVC</t>
  </si>
  <si>
    <t>Service Properties Trust</t>
  </si>
  <si>
    <t>ARI</t>
  </si>
  <si>
    <t>Apollo Commercial Real Estate Finance Inc</t>
  </si>
  <si>
    <t>EARN</t>
  </si>
  <si>
    <t>Ellington Credit Co.</t>
  </si>
  <si>
    <t>AJX</t>
  </si>
  <si>
    <t>Great Ajax Corp</t>
  </si>
  <si>
    <t>NLY</t>
  </si>
  <si>
    <t>Annaly Capital Management Inc</t>
  </si>
  <si>
    <t>BDN</t>
  </si>
  <si>
    <t>Brandywine Realty Trust</t>
  </si>
  <si>
    <t>ABR</t>
  </si>
  <si>
    <t>Arbor Realty Trust Inc.</t>
  </si>
  <si>
    <t>DX</t>
  </si>
  <si>
    <t>Dynex Capital, Inc.</t>
  </si>
  <si>
    <t>RC</t>
  </si>
  <si>
    <t>Ready Capital Corp</t>
  </si>
  <si>
    <t>MFA</t>
  </si>
  <si>
    <t>MFA Financial Inc</t>
  </si>
  <si>
    <t>BRSP</t>
  </si>
  <si>
    <t>BrightSpire Capital Inc</t>
  </si>
  <si>
    <t>PMT</t>
  </si>
  <si>
    <t>Pennymac Mortgage Investment Trust</t>
  </si>
  <si>
    <t>MPW</t>
  </si>
  <si>
    <t>Medical Properties Trust Inc</t>
  </si>
  <si>
    <t>TRTX</t>
  </si>
  <si>
    <t>TPG RE Finance Trust Inc</t>
  </si>
  <si>
    <t>SEVN</t>
  </si>
  <si>
    <t>Seven Hills Realty Trust .</t>
  </si>
  <si>
    <t>KREF</t>
  </si>
  <si>
    <t>KKR Real Estate Finance Trust Inc</t>
  </si>
  <si>
    <t>STWD</t>
  </si>
  <si>
    <t>Starwood Property Trust Inc</t>
  </si>
  <si>
    <t>RWT</t>
  </si>
  <si>
    <t>Redwood Trust Inc.</t>
  </si>
  <si>
    <t>GMRE</t>
  </si>
  <si>
    <t>Global Medical REIT Inc</t>
  </si>
  <si>
    <t>DEA</t>
  </si>
  <si>
    <t>Easterly Government Properties Inc</t>
  </si>
  <si>
    <t>PK</t>
  </si>
  <si>
    <t>Park Hotels &amp; Resorts Inc</t>
  </si>
  <si>
    <t>CTO</t>
  </si>
  <si>
    <t>CTO Realty Growth Inc</t>
  </si>
  <si>
    <t>OHI</t>
  </si>
  <si>
    <t>Omega Healthcare Investors, Inc.</t>
  </si>
  <si>
    <t>CIO</t>
  </si>
  <si>
    <t>City Office REIT Inc</t>
  </si>
  <si>
    <t>GOOD</t>
  </si>
  <si>
    <t>Gladstone Commercial Corp</t>
  </si>
  <si>
    <t>SBRA</t>
  </si>
  <si>
    <t>Sabra Healthcare REIT Inc</t>
  </si>
  <si>
    <t>EPR</t>
  </si>
  <si>
    <t>EPR Properties</t>
  </si>
  <si>
    <t>LADR</t>
  </si>
  <si>
    <t>Ladder Capital Corp</t>
  </si>
  <si>
    <t>OUT</t>
  </si>
  <si>
    <t>Outfront Media Inc</t>
  </si>
  <si>
    <t>CHCT</t>
  </si>
  <si>
    <t>Community Healthcare Trust Inc</t>
  </si>
  <si>
    <t>HR</t>
  </si>
  <si>
    <t>Healthcare Realty Trust Inc</t>
  </si>
  <si>
    <t>HIW</t>
  </si>
  <si>
    <t>Highwoods Properties, Inc.</t>
  </si>
  <si>
    <t>UHT</t>
  </si>
  <si>
    <t>Universal Health Realty Income Trust</t>
  </si>
  <si>
    <t>CMO</t>
  </si>
  <si>
    <t>Capstead Mortgage Corp.</t>
  </si>
  <si>
    <t>OLP</t>
  </si>
  <si>
    <t>One Liberty Properties, Inc.</t>
  </si>
  <si>
    <t>PINE</t>
  </si>
  <si>
    <t>Alpine Income Property Trust Inc</t>
  </si>
  <si>
    <t>PSTL</t>
  </si>
  <si>
    <t>Postal Realty Trust Inc</t>
  </si>
  <si>
    <t>JBGS</t>
  </si>
  <si>
    <t>JBG SMITH Properties</t>
  </si>
  <si>
    <t>PDM</t>
  </si>
  <si>
    <t>Piedmont Office Realty Trust Inc</t>
  </si>
  <si>
    <t>CBL</t>
  </si>
  <si>
    <t>CBL&amp; Associates Properties, Inc.</t>
  </si>
  <si>
    <t>GLPI</t>
  </si>
  <si>
    <t>Gaming and Leisure Properties Inc</t>
  </si>
  <si>
    <t>AHH</t>
  </si>
  <si>
    <t>Armada Hoffler Properties Inc</t>
  </si>
  <si>
    <t>IIPR</t>
  </si>
  <si>
    <t>Innovative Industrial Properties Inc</t>
  </si>
  <si>
    <t>APLE</t>
  </si>
  <si>
    <t>Apple Hospitality REIT Inc</t>
  </si>
  <si>
    <t>LTC</t>
  </si>
  <si>
    <t>LTC Properties, Inc.</t>
  </si>
  <si>
    <t>WPC</t>
  </si>
  <si>
    <t>W. P. Carey Inc</t>
  </si>
  <si>
    <t>KRC</t>
  </si>
  <si>
    <t>Kilroy Realty Corp.</t>
  </si>
  <si>
    <t>GTY</t>
  </si>
  <si>
    <t>Getty Realty Corp.</t>
  </si>
  <si>
    <t>BXP</t>
  </si>
  <si>
    <t>Boston Properties, Inc.</t>
  </si>
  <si>
    <t>BFS</t>
  </si>
  <si>
    <t>Saul Centers, Inc.</t>
  </si>
  <si>
    <t>AAT</t>
  </si>
  <si>
    <t>American Assets Trust Inc</t>
  </si>
  <si>
    <t>CCI</t>
  </si>
  <si>
    <t>Crown Castle Inc</t>
  </si>
  <si>
    <t>DOC</t>
  </si>
  <si>
    <t>Healthpeak Properties Inc.</t>
  </si>
  <si>
    <t>NSA</t>
  </si>
  <si>
    <t>National Storage Affiliates Trust</t>
  </si>
  <si>
    <t>SRC</t>
  </si>
  <si>
    <t>Spirit Realty Capital Inc</t>
  </si>
  <si>
    <t>LXP</t>
  </si>
  <si>
    <t>LXP Industrial Trust</t>
  </si>
  <si>
    <t>SLG</t>
  </si>
  <si>
    <t>SL Green Realty Corp.</t>
  </si>
  <si>
    <t>FCPT</t>
  </si>
  <si>
    <t>Four Corners Property Trust Inc</t>
  </si>
  <si>
    <t>VICI</t>
  </si>
  <si>
    <t>VICI Properties Inc</t>
  </si>
  <si>
    <t>UMH</t>
  </si>
  <si>
    <t>UMH Properties Inc</t>
  </si>
  <si>
    <t>BRT</t>
  </si>
  <si>
    <t>BRT Apartments Corp</t>
  </si>
  <si>
    <t>DEI</t>
  </si>
  <si>
    <t>Douglas Emmett Inc</t>
  </si>
  <si>
    <t>SELF</t>
  </si>
  <si>
    <t>Global Self Storage Inc</t>
  </si>
  <si>
    <t>CUZ</t>
  </si>
  <si>
    <t>Cousins Properties Inc.</t>
  </si>
  <si>
    <t>NHI</t>
  </si>
  <si>
    <t>National Health Investors, Inc.</t>
  </si>
  <si>
    <t>UBA</t>
  </si>
  <si>
    <t>Urstadt Biddle Properties, Inc.</t>
  </si>
  <si>
    <t>NNN</t>
  </si>
  <si>
    <t>NNN REIT Inc</t>
  </si>
  <si>
    <t>ALEX</t>
  </si>
  <si>
    <t>Alexander &amp; Baldwin Inc.</t>
  </si>
  <si>
    <t>KIM</t>
  </si>
  <si>
    <t>Kimco Realty Corporation</t>
  </si>
  <si>
    <t>NXRT</t>
  </si>
  <si>
    <t>NexPoint Residential Trust Inc</t>
  </si>
  <si>
    <t>HASI</t>
  </si>
  <si>
    <t>Hannon Armstrong Sustainable Infrastructure capital Inc</t>
  </si>
  <si>
    <t>ADC</t>
  </si>
  <si>
    <t>Agree Realty Corp.</t>
  </si>
  <si>
    <t>BRX</t>
  </si>
  <si>
    <t>Brixmor Property Group Inc</t>
  </si>
  <si>
    <t>UBP</t>
  </si>
  <si>
    <t>MGP</t>
  </si>
  <si>
    <t>MGM Growth Properties LLC</t>
  </si>
  <si>
    <t>WRI</t>
  </si>
  <si>
    <t>Weingarten Realty Investors</t>
  </si>
  <si>
    <t>CUBE</t>
  </si>
  <si>
    <t>CubeSmart</t>
  </si>
  <si>
    <t>KRG</t>
  </si>
  <si>
    <t>Kite Realty Group Trust</t>
  </si>
  <si>
    <t>NTST</t>
  </si>
  <si>
    <t>Netstreit Corp</t>
  </si>
  <si>
    <t>MNR</t>
  </si>
  <si>
    <t>Mach Natural Resources LP</t>
  </si>
  <si>
    <t>PLYM</t>
  </si>
  <si>
    <t>Plymouth Industrial Reit Inc</t>
  </si>
  <si>
    <t>CTRE</t>
  </si>
  <si>
    <t>CareTrust REIT Inc</t>
  </si>
  <si>
    <t>MAC</t>
  </si>
  <si>
    <t>Macerich Co.</t>
  </si>
  <si>
    <t>REG</t>
  </si>
  <si>
    <t>Regency Centers Corporation</t>
  </si>
  <si>
    <t>UDR</t>
  </si>
  <si>
    <t>UDR Inc</t>
  </si>
  <si>
    <t>AKR</t>
  </si>
  <si>
    <t>Acadia Realty Trust</t>
  </si>
  <si>
    <t>CSR</t>
  </si>
  <si>
    <t>Centerspace</t>
  </si>
  <si>
    <t>RPT</t>
  </si>
  <si>
    <t>RPT Realty</t>
  </si>
  <si>
    <t>INN</t>
  </si>
  <si>
    <t>Summit Hotel Properties Inc</t>
  </si>
  <si>
    <t>EPRT</t>
  </si>
  <si>
    <t>Essential Properties Realty Trust Inc</t>
  </si>
  <si>
    <t>STAG</t>
  </si>
  <si>
    <t>STAG Industrial Inc</t>
  </si>
  <si>
    <t>EQR</t>
  </si>
  <si>
    <t>Equity Residential Properties Trust</t>
  </si>
  <si>
    <t>PCH</t>
  </si>
  <si>
    <t>PotlatchDeltic Corp</t>
  </si>
  <si>
    <t>SKT</t>
  </si>
  <si>
    <t>Tanger Inc.</t>
  </si>
  <si>
    <t>RHP</t>
  </si>
  <si>
    <t>Ryman Hospitality Properties Inc</t>
  </si>
  <si>
    <t>UE</t>
  </si>
  <si>
    <t>Urban Edge Properties</t>
  </si>
  <si>
    <t>CPT</t>
  </si>
  <si>
    <t>Camden Property Trust</t>
  </si>
  <si>
    <t>HST</t>
  </si>
  <si>
    <t>Host Hotels &amp; Resorts Inc</t>
  </si>
  <si>
    <t>RYN</t>
  </si>
  <si>
    <t>Rayonier Inc.</t>
  </si>
  <si>
    <t>IRT</t>
  </si>
  <si>
    <t>Independence Realty Trust Inc</t>
  </si>
  <si>
    <t>VTR</t>
  </si>
  <si>
    <t>Ventas Inc</t>
  </si>
  <si>
    <t>REXR</t>
  </si>
  <si>
    <t>Rexford Industrial Realty Inc</t>
  </si>
  <si>
    <t>CIM</t>
  </si>
  <si>
    <t>Chimera Investment Corp</t>
  </si>
  <si>
    <t>RLJ</t>
  </si>
  <si>
    <t>RLJ Lodging Trust</t>
  </si>
  <si>
    <t>PECO</t>
  </si>
  <si>
    <t>Phillips Edison &amp; Company Inc</t>
  </si>
  <si>
    <t>SAFE</t>
  </si>
  <si>
    <t>Safehold Inc.</t>
  </si>
  <si>
    <t>PLD</t>
  </si>
  <si>
    <t>Prologis Inc</t>
  </si>
  <si>
    <t>STOR</t>
  </si>
  <si>
    <t>Store Capital Corp</t>
  </si>
  <si>
    <t>SITC</t>
  </si>
  <si>
    <t>SITE Centers Corp</t>
  </si>
  <si>
    <t>HPP</t>
  </si>
  <si>
    <t>Hudson Pacific Properties Inc</t>
  </si>
  <si>
    <t>IVT</t>
  </si>
  <si>
    <t>InvenTrust Properties Corp</t>
  </si>
  <si>
    <t>COLD</t>
  </si>
  <si>
    <t>Americold Realty Trust Inc</t>
  </si>
  <si>
    <t>VER</t>
  </si>
  <si>
    <t>VEREIT Inc</t>
  </si>
  <si>
    <t>AIRC</t>
  </si>
  <si>
    <t>Apartment Income REIT Corp</t>
  </si>
  <si>
    <t>IRM</t>
  </si>
  <si>
    <t>Iron Mountain Inc.</t>
  </si>
  <si>
    <t>INVH</t>
  </si>
  <si>
    <t>Invitation Homes Inc</t>
  </si>
  <si>
    <t>CLDT</t>
  </si>
  <si>
    <t>Chatham Lodging Trust</t>
  </si>
  <si>
    <t>CXP</t>
  </si>
  <si>
    <t>Columbia Property Trust Inc</t>
  </si>
  <si>
    <t>FR</t>
  </si>
  <si>
    <t>First Industrial Realty Trust, Inc.</t>
  </si>
  <si>
    <t>TRNO</t>
  </si>
  <si>
    <t>Terreno Realty Corp</t>
  </si>
  <si>
    <t>PGRE</t>
  </si>
  <si>
    <t>Paramount Group Inc</t>
  </si>
  <si>
    <t>ELS</t>
  </si>
  <si>
    <t>Equity Lifestyle Properties Inc.</t>
  </si>
  <si>
    <t>VNO</t>
  </si>
  <si>
    <t>Vornado Realty Trust</t>
  </si>
  <si>
    <t>REIT</t>
  </si>
  <si>
    <t>Ticker</t>
  </si>
  <si>
    <t>Lista</t>
  </si>
  <si>
    <t>Empresa</t>
  </si>
  <si>
    <t>Setor</t>
  </si>
  <si>
    <t>Preço</t>
  </si>
  <si>
    <t>Ações</t>
  </si>
  <si>
    <t>IRS</t>
  </si>
  <si>
    <t>Líquido (EUR)</t>
  </si>
  <si>
    <t>Mensal (EUR)</t>
  </si>
  <si>
    <t>anual(EUR)</t>
  </si>
  <si>
    <t>total (EUR)</t>
  </si>
  <si>
    <t>carteira</t>
  </si>
  <si>
    <t>Yield</t>
  </si>
  <si>
    <t>anual (USD)</t>
  </si>
  <si>
    <t>Dividendo</t>
  </si>
  <si>
    <t>Investimento</t>
  </si>
  <si>
    <t>TOTAL</t>
  </si>
  <si>
    <t>(taxa 28%)</t>
  </si>
  <si>
    <t>Dividend</t>
  </si>
  <si>
    <t>Dividend Yield Bruto</t>
  </si>
  <si>
    <t>Dividend Yield Líquido</t>
  </si>
  <si>
    <t>Yield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</si>
</sst>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8" formatCode="_-[$$-440A]* #,##0.00_-;\-[$$-440A]* #,##0.00_-;_-[$$-440A]* &quot;-&quot;??_-;_-@_-"/>
    <numFmt numFmtId="171" formatCode="_-* #,##0.00\ [$€-816]_-;\-* #,##0.00\ [$€-816]_-;_-* &quot;-&quot;??\ [$€-816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3F3F76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7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0" fillId="0" borderId="0" xfId="0" applyNumberFormat="1"/>
    <xf numFmtId="0" fontId="1" fillId="8" borderId="3" xfId="8" applyBorder="1"/>
    <xf numFmtId="168" fontId="1" fillId="8" borderId="3" xfId="8" applyNumberFormat="1" applyBorder="1"/>
    <xf numFmtId="10" fontId="1" fillId="8" borderId="3" xfId="8" applyNumberFormat="1" applyBorder="1"/>
    <xf numFmtId="171" fontId="1" fillId="8" borderId="3" xfId="8" applyNumberFormat="1" applyBorder="1"/>
    <xf numFmtId="0" fontId="8" fillId="5" borderId="3" xfId="5" applyFont="1" applyBorder="1" applyAlignment="1">
      <alignment horizontal="center"/>
    </xf>
    <xf numFmtId="171" fontId="8" fillId="5" borderId="3" xfId="5" applyNumberFormat="1" applyFont="1" applyBorder="1"/>
    <xf numFmtId="171" fontId="9" fillId="2" borderId="3" xfId="2" applyNumberFormat="1" applyFont="1" applyBorder="1"/>
    <xf numFmtId="171" fontId="10" fillId="3" borderId="3" xfId="3" applyNumberFormat="1" applyFont="1" applyBorder="1"/>
    <xf numFmtId="171" fontId="11" fillId="9" borderId="3" xfId="9" applyNumberFormat="1" applyFont="1" applyBorder="1"/>
    <xf numFmtId="171" fontId="6" fillId="7" borderId="3" xfId="7" applyNumberFormat="1" applyFont="1" applyBorder="1" applyAlignment="1">
      <alignment horizontal="center"/>
    </xf>
    <xf numFmtId="171" fontId="1" fillId="8" borderId="5" xfId="8" applyNumberFormat="1" applyBorder="1"/>
    <xf numFmtId="0" fontId="6" fillId="7" borderId="6" xfId="7" applyFont="1" applyBorder="1" applyAlignment="1">
      <alignment horizontal="center" vertical="center"/>
    </xf>
    <xf numFmtId="0" fontId="6" fillId="7" borderId="6" xfId="7" applyFont="1" applyBorder="1" applyAlignment="1">
      <alignment horizontal="center"/>
    </xf>
    <xf numFmtId="0" fontId="6" fillId="7" borderId="7" xfId="7" applyFont="1" applyBorder="1" applyAlignment="1">
      <alignment horizontal="center" vertical="center"/>
    </xf>
    <xf numFmtId="0" fontId="6" fillId="7" borderId="7" xfId="7" applyFont="1" applyBorder="1" applyAlignment="1">
      <alignment horizontal="center"/>
    </xf>
    <xf numFmtId="0" fontId="12" fillId="10" borderId="4" xfId="4" applyNumberFormat="1" applyFont="1" applyFill="1" applyBorder="1" applyAlignment="1">
      <alignment horizontal="center"/>
    </xf>
    <xf numFmtId="0" fontId="12" fillId="10" borderId="3" xfId="4" applyNumberFormat="1" applyFont="1" applyFill="1" applyBorder="1" applyAlignment="1">
      <alignment horizontal="center"/>
    </xf>
    <xf numFmtId="44" fontId="7" fillId="7" borderId="3" xfId="7" applyNumberFormat="1" applyBorder="1"/>
    <xf numFmtId="0" fontId="13" fillId="10" borderId="3" xfId="7" applyFont="1" applyFill="1" applyBorder="1"/>
    <xf numFmtId="0" fontId="14" fillId="10" borderId="3" xfId="7" applyFont="1" applyFill="1" applyBorder="1"/>
    <xf numFmtId="10" fontId="15" fillId="6" borderId="3" xfId="6" applyNumberFormat="1" applyFont="1" applyBorder="1"/>
    <xf numFmtId="0" fontId="16" fillId="10" borderId="3" xfId="6" applyFont="1" applyFill="1" applyBorder="1" applyAlignment="1">
      <alignment horizontal="left"/>
    </xf>
  </cellXfs>
  <cellStyles count="10">
    <cellStyle name="20% - Cor5" xfId="8" builtinId="46"/>
    <cellStyle name="Cor5" xfId="7" builtinId="45"/>
    <cellStyle name="Cor6" xfId="9" builtinId="49"/>
    <cellStyle name="Correto" xfId="2" builtinId="26"/>
    <cellStyle name="Entrada" xfId="5" builtinId="20"/>
    <cellStyle name="Incorreto" xfId="3" builtinId="27"/>
    <cellStyle name="Moeda" xfId="1" builtinId="4"/>
    <cellStyle name="Neutro" xfId="4" builtinId="28"/>
    <cellStyle name="Normal" xfId="0" builtinId="0"/>
    <cellStyle name="Nota" xfId="6" builtinId="10"/>
  </cellStyles>
  <dxfs count="46"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\$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\$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\$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Investimento por Lista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carteira!$P$3</c:f>
              <c:strCache>
                <c:ptCount val="1"/>
                <c:pt idx="0">
                  <c:v>Investimento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carteira!$O$4:$O$6</c:f>
              <c:strCache>
                <c:ptCount val="3"/>
                <c:pt idx="0">
                  <c:v>REIT</c:v>
                </c:pt>
                <c:pt idx="1">
                  <c:v>DA</c:v>
                </c:pt>
                <c:pt idx="2">
                  <c:v>DK</c:v>
                </c:pt>
              </c:strCache>
            </c:strRef>
          </c:cat>
          <c:val>
            <c:numRef>
              <c:f>carteira!$P$4:$P$6</c:f>
              <c:numCache>
                <c:formatCode>_("€"* #,##0.00_);_("€"* \(#,##0.00\);_("€"* "-"??_);_(@_)</c:formatCode>
                <c:ptCount val="3"/>
                <c:pt idx="0">
                  <c:v>89781.43104000004</c:v>
                </c:pt>
                <c:pt idx="1">
                  <c:v>12986.388800000001</c:v>
                </c:pt>
                <c:pt idx="2">
                  <c:v>13574.232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setor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carteira!$O$9:$O$18</c:f>
              <c:strCache>
                <c:ptCount val="10"/>
                <c:pt idx="0">
                  <c:v>Real Estate</c:v>
                </c:pt>
                <c:pt idx="1">
                  <c:v>Consumer Defensive</c:v>
                </c:pt>
                <c:pt idx="2">
                  <c:v>Consumer Cyclical</c:v>
                </c:pt>
                <c:pt idx="3">
                  <c:v>Financial Services</c:v>
                </c:pt>
                <c:pt idx="4">
                  <c:v>Utilities</c:v>
                </c:pt>
                <c:pt idx="5">
                  <c:v>Energy</c:v>
                </c:pt>
                <c:pt idx="6">
                  <c:v>Industrials</c:v>
                </c:pt>
                <c:pt idx="7">
                  <c:v>Communication Services</c:v>
                </c:pt>
                <c:pt idx="8">
                  <c:v>N/A</c:v>
                </c:pt>
                <c:pt idx="9">
                  <c:v>Healthcare</c:v>
                </c:pt>
              </c:strCache>
            </c:strRef>
          </c:cat>
          <c:val>
            <c:numRef>
              <c:f>carteira!$P$9:$P$18</c:f>
              <c:numCache>
                <c:formatCode>_("€"* #,##0.00_);_("€"* \(#,##0.00\);_("€"* "-"??_);_(@_)</c:formatCode>
                <c:ptCount val="10"/>
                <c:pt idx="0">
                  <c:v>86040.821440000058</c:v>
                </c:pt>
                <c:pt idx="1">
                  <c:v>7996.9344000000001</c:v>
                </c:pt>
                <c:pt idx="2">
                  <c:v>254.50880000000006</c:v>
                </c:pt>
                <c:pt idx="3">
                  <c:v>1437.1504</c:v>
                </c:pt>
                <c:pt idx="4">
                  <c:v>8805.2831999999999</c:v>
                </c:pt>
                <c:pt idx="5">
                  <c:v>1421.4367999999999</c:v>
                </c:pt>
                <c:pt idx="6">
                  <c:v>2215.36</c:v>
                </c:pt>
                <c:pt idx="7">
                  <c:v>485.3184</c:v>
                </c:pt>
                <c:pt idx="8">
                  <c:v>5588.8896000000013</c:v>
                </c:pt>
                <c:pt idx="9">
                  <c:v>2096.3487999999998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</a:t>
            </a:r>
            <a:r>
              <a:rPr lang="pt-PT" baseline="0"/>
              <a:t> por ação</a:t>
            </a:r>
            <a:endParaRPr lang="pt-P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carteira!$B$3:$B$151</c:f>
              <c:strCache>
                <c:ptCount val="149"/>
                <c:pt idx="0">
                  <c:v>American Assets Trust Inc</c:v>
                </c:pt>
                <c:pt idx="1">
                  <c:v>Arbor Realty Trust Inc.</c:v>
                </c:pt>
                <c:pt idx="2">
                  <c:v>Ares Commercial Real Estate Corp</c:v>
                </c:pt>
                <c:pt idx="3">
                  <c:v>Agree Realty Corp.</c:v>
                </c:pt>
                <c:pt idx="4">
                  <c:v>Archer Daniels Midland Co.</c:v>
                </c:pt>
                <c:pt idx="5">
                  <c:v>Archer Daniels Midland Co.</c:v>
                </c:pt>
                <c:pt idx="6">
                  <c:v>AGNC Investment Corp</c:v>
                </c:pt>
                <c:pt idx="7">
                  <c:v>Armada Hoffler Properties Inc</c:v>
                </c:pt>
                <c:pt idx="8">
                  <c:v>Apartment Income REIT Corp</c:v>
                </c:pt>
                <c:pt idx="9">
                  <c:v>Great Ajax Corp</c:v>
                </c:pt>
                <c:pt idx="10">
                  <c:v>Acadia Realty Trust</c:v>
                </c:pt>
                <c:pt idx="11">
                  <c:v>Alexander &amp; Baldwin Inc.</c:v>
                </c:pt>
                <c:pt idx="12">
                  <c:v>Amcor Plc</c:v>
                </c:pt>
                <c:pt idx="13">
                  <c:v>Apple Hospitality REIT Inc</c:v>
                </c:pt>
                <c:pt idx="14">
                  <c:v>Apollo Commercial Real Estate Finance Inc</c:v>
                </c:pt>
                <c:pt idx="15">
                  <c:v>Brandywine Realty Trust</c:v>
                </c:pt>
                <c:pt idx="16">
                  <c:v>Franklin Resources, Inc.</c:v>
                </c:pt>
                <c:pt idx="17">
                  <c:v>Saul Centers, Inc.</c:v>
                </c:pt>
                <c:pt idx="18">
                  <c:v>Black Hills Corporation</c:v>
                </c:pt>
                <c:pt idx="19">
                  <c:v>BrightSpire Capital Inc</c:v>
                </c:pt>
                <c:pt idx="20">
                  <c:v>BRT Apartments Corp</c:v>
                </c:pt>
                <c:pt idx="21">
                  <c:v>Brixmor Property Group Inc</c:v>
                </c:pt>
                <c:pt idx="22">
                  <c:v>Blackstone Mortgage Trust Inc</c:v>
                </c:pt>
                <c:pt idx="23">
                  <c:v>Boston Properties, Inc.</c:v>
                </c:pt>
                <c:pt idx="24">
                  <c:v>CBL&amp; Associates Properties, Inc.</c:v>
                </c:pt>
                <c:pt idx="25">
                  <c:v>Crown Castle Inc</c:v>
                </c:pt>
                <c:pt idx="26">
                  <c:v>Canadian Utilities Ltd.</c:v>
                </c:pt>
                <c:pt idx="27">
                  <c:v>Community Healthcare Trust Inc</c:v>
                </c:pt>
                <c:pt idx="28">
                  <c:v>Chimera Investment Corp</c:v>
                </c:pt>
                <c:pt idx="29">
                  <c:v>City Office REIT Inc</c:v>
                </c:pt>
                <c:pt idx="30">
                  <c:v>Chatham Lodging Trust</c:v>
                </c:pt>
                <c:pt idx="31">
                  <c:v>Capstead Mortgage Corp.</c:v>
                </c:pt>
                <c:pt idx="32">
                  <c:v>Americold Realty Trust Inc</c:v>
                </c:pt>
                <c:pt idx="33">
                  <c:v>Camden Property Trust</c:v>
                </c:pt>
                <c:pt idx="34">
                  <c:v>Centerspace</c:v>
                </c:pt>
                <c:pt idx="35">
                  <c:v>CTO Realty Growth Inc</c:v>
                </c:pt>
                <c:pt idx="36">
                  <c:v>CareTrust REIT Inc</c:v>
                </c:pt>
                <c:pt idx="37">
                  <c:v>CubeSmart</c:v>
                </c:pt>
                <c:pt idx="38">
                  <c:v>Cousins Properties Inc.</c:v>
                </c:pt>
                <c:pt idx="39">
                  <c:v>Columbia Property Trust Inc</c:v>
                </c:pt>
                <c:pt idx="40">
                  <c:v>Easterly Government Properties Inc</c:v>
                </c:pt>
                <c:pt idx="41">
                  <c:v>Douglas Emmett Inc</c:v>
                </c:pt>
                <c:pt idx="42">
                  <c:v>Healthpeak Properties Inc.</c:v>
                </c:pt>
                <c:pt idx="43">
                  <c:v>Dynex Capital, Inc.</c:v>
                </c:pt>
                <c:pt idx="44">
                  <c:v>Ellington Credit Co.</c:v>
                </c:pt>
                <c:pt idx="45">
                  <c:v>Consolidated Edison, Inc.</c:v>
                </c:pt>
                <c:pt idx="46">
                  <c:v>Consolidated Edison, Inc.</c:v>
                </c:pt>
                <c:pt idx="47">
                  <c:v>Equity Lifestyle Properties Inc.</c:v>
                </c:pt>
                <c:pt idx="48">
                  <c:v>EPR Properties</c:v>
                </c:pt>
                <c:pt idx="49">
                  <c:v>Essential Properties Realty Trust Inc</c:v>
                </c:pt>
                <c:pt idx="50">
                  <c:v>Equity Residential Properties Trust</c:v>
                </c:pt>
                <c:pt idx="51">
                  <c:v>Four Corners Property Trust Inc</c:v>
                </c:pt>
                <c:pt idx="52">
                  <c:v>First Industrial Realty Trust, Inc.</c:v>
                </c:pt>
                <c:pt idx="53">
                  <c:v>Fortis Inc.</c:v>
                </c:pt>
                <c:pt idx="54">
                  <c:v>Gaming and Leisure Properties Inc</c:v>
                </c:pt>
                <c:pt idx="55">
                  <c:v>Global Medical REIT Inc</c:v>
                </c:pt>
                <c:pt idx="56">
                  <c:v>Global Net Lease Inc</c:v>
                </c:pt>
                <c:pt idx="57">
                  <c:v>Gladstone Commercial Corp</c:v>
                </c:pt>
                <c:pt idx="58">
                  <c:v>Getty Realty Corp.</c:v>
                </c:pt>
                <c:pt idx="59">
                  <c:v>Hannon Armstrong Sustainable Infrastructure capital Inc</c:v>
                </c:pt>
                <c:pt idx="60">
                  <c:v>Highwoods Properties, Inc.</c:v>
                </c:pt>
                <c:pt idx="61">
                  <c:v>Hudson Pacific Properties Inc</c:v>
                </c:pt>
                <c:pt idx="62">
                  <c:v>Healthcare Realty Trust Inc</c:v>
                </c:pt>
                <c:pt idx="63">
                  <c:v>Hormel Foods Corp.</c:v>
                </c:pt>
                <c:pt idx="64">
                  <c:v>Host Hotels &amp; Resorts Inc</c:v>
                </c:pt>
                <c:pt idx="65">
                  <c:v>Innovative Industrial Properties Inc</c:v>
                </c:pt>
                <c:pt idx="66">
                  <c:v>Summit Hotel Properties Inc</c:v>
                </c:pt>
                <c:pt idx="67">
                  <c:v>Invitation Homes Inc</c:v>
                </c:pt>
                <c:pt idx="68">
                  <c:v>Iron Mountain Inc.</c:v>
                </c:pt>
                <c:pt idx="69">
                  <c:v>Independence Realty Trust Inc</c:v>
                </c:pt>
                <c:pt idx="70">
                  <c:v>InvenTrust Properties Corp</c:v>
                </c:pt>
                <c:pt idx="71">
                  <c:v>JBG SMITH Properties</c:v>
                </c:pt>
                <c:pt idx="72">
                  <c:v>Kimco Realty Corporation</c:v>
                </c:pt>
                <c:pt idx="73">
                  <c:v>Coca-Cola Co</c:v>
                </c:pt>
                <c:pt idx="74">
                  <c:v>Kilroy Realty Corp.</c:v>
                </c:pt>
                <c:pt idx="75">
                  <c:v>KKR Real Estate Finance Trust Inc</c:v>
                </c:pt>
                <c:pt idx="76">
                  <c:v>Kite Realty Group Trust</c:v>
                </c:pt>
                <c:pt idx="77">
                  <c:v>Kenvue Inc</c:v>
                </c:pt>
                <c:pt idx="78">
                  <c:v>Ladder Capital Corp</c:v>
                </c:pt>
                <c:pt idx="79">
                  <c:v>LTC Properties, Inc.</c:v>
                </c:pt>
                <c:pt idx="80">
                  <c:v>LXP Industrial Trust</c:v>
                </c:pt>
                <c:pt idx="81">
                  <c:v>Macerich Co.</c:v>
                </c:pt>
                <c:pt idx="82">
                  <c:v>Medtronic Plc</c:v>
                </c:pt>
                <c:pt idx="83">
                  <c:v>MFA Financial Inc</c:v>
                </c:pt>
                <c:pt idx="84">
                  <c:v>MGM Growth Properties LLC</c:v>
                </c:pt>
                <c:pt idx="85">
                  <c:v>Mach Natural Resources LP</c:v>
                </c:pt>
                <c:pt idx="86">
                  <c:v>Altria Group Inc.</c:v>
                </c:pt>
                <c:pt idx="87">
                  <c:v>Medical Properties Trust Inc</c:v>
                </c:pt>
                <c:pt idx="88">
                  <c:v>National Fuel Gas Co.</c:v>
                </c:pt>
                <c:pt idx="89">
                  <c:v>National Health Investors, Inc.</c:v>
                </c:pt>
                <c:pt idx="90">
                  <c:v>Annaly Capital Management Inc</c:v>
                </c:pt>
                <c:pt idx="91">
                  <c:v>NNN REIT Inc</c:v>
                </c:pt>
                <c:pt idx="92">
                  <c:v>National Storage Affiliates Trust</c:v>
                </c:pt>
                <c:pt idx="93">
                  <c:v>Netstreit Corp</c:v>
                </c:pt>
                <c:pt idx="94">
                  <c:v>Northwest Natural Holding Co</c:v>
                </c:pt>
                <c:pt idx="95">
                  <c:v>NexPoint Residential Trust Inc</c:v>
                </c:pt>
                <c:pt idx="96">
                  <c:v>Realty Income Corp.</c:v>
                </c:pt>
                <c:pt idx="97">
                  <c:v>Omega Healthcare Investors, Inc.</c:v>
                </c:pt>
                <c:pt idx="98">
                  <c:v>One Liberty Properties, Inc.</c:v>
                </c:pt>
                <c:pt idx="99">
                  <c:v>Outfront Media Inc</c:v>
                </c:pt>
                <c:pt idx="100">
                  <c:v>PotlatchDeltic Corp</c:v>
                </c:pt>
                <c:pt idx="101">
                  <c:v>Piedmont Office Realty Trust Inc</c:v>
                </c:pt>
                <c:pt idx="102">
                  <c:v>Phillips Edison &amp; Company Inc</c:v>
                </c:pt>
                <c:pt idx="103">
                  <c:v>Paramount Group Inc</c:v>
                </c:pt>
                <c:pt idx="104">
                  <c:v>Alpine Income Property Trust Inc</c:v>
                </c:pt>
                <c:pt idx="105">
                  <c:v>Park Hotels &amp; Resorts Inc</c:v>
                </c:pt>
                <c:pt idx="106">
                  <c:v>Prologis Inc</c:v>
                </c:pt>
                <c:pt idx="107">
                  <c:v>Plymouth Industrial Reit Inc</c:v>
                </c:pt>
                <c:pt idx="108">
                  <c:v>Pennymac Mortgage Investment Trust</c:v>
                </c:pt>
                <c:pt idx="109">
                  <c:v>Postal Realty Trust Inc</c:v>
                </c:pt>
                <c:pt idx="110">
                  <c:v>Ready Capital Corp</c:v>
                </c:pt>
                <c:pt idx="111">
                  <c:v>Regency Centers Corporation</c:v>
                </c:pt>
                <c:pt idx="112">
                  <c:v>Rexford Industrial Realty Inc</c:v>
                </c:pt>
                <c:pt idx="113">
                  <c:v>Ryman Hospitality Properties Inc</c:v>
                </c:pt>
                <c:pt idx="114">
                  <c:v>RLJ Lodging Trust</c:v>
                </c:pt>
                <c:pt idx="115">
                  <c:v>RPT Realty</c:v>
                </c:pt>
                <c:pt idx="116">
                  <c:v>Redwood Trust Inc.</c:v>
                </c:pt>
                <c:pt idx="117">
                  <c:v>Rayonier Inc.</c:v>
                </c:pt>
                <c:pt idx="118">
                  <c:v>Safehold Inc.</c:v>
                </c:pt>
                <c:pt idx="119">
                  <c:v>Sabra Healthcare REIT Inc</c:v>
                </c:pt>
                <c:pt idx="120">
                  <c:v>Global Self Storage Inc</c:v>
                </c:pt>
                <c:pt idx="121">
                  <c:v>Seven Hills Realty Trust .</c:v>
                </c:pt>
                <c:pt idx="122">
                  <c:v>SITE Centers Corp</c:v>
                </c:pt>
                <c:pt idx="123">
                  <c:v>Tanger Inc.</c:v>
                </c:pt>
                <c:pt idx="124">
                  <c:v>SL Green Realty Corp.</c:v>
                </c:pt>
                <c:pt idx="125">
                  <c:v>Spirit Realty Capital Inc</c:v>
                </c:pt>
                <c:pt idx="126">
                  <c:v>STAG Industrial Inc</c:v>
                </c:pt>
                <c:pt idx="127">
                  <c:v>Store Capital Corp</c:v>
                </c:pt>
                <c:pt idx="128">
                  <c:v>Starwood Property Trust Inc</c:v>
                </c:pt>
                <c:pt idx="129">
                  <c:v>Service Properties Trust</c:v>
                </c:pt>
                <c:pt idx="130">
                  <c:v>Stanley Black &amp; Decker Inc</c:v>
                </c:pt>
                <c:pt idx="131">
                  <c:v>Telephone And Data Systems, Inc.</c:v>
                </c:pt>
                <c:pt idx="132">
                  <c:v>Terreno Realty Corp</c:v>
                </c:pt>
                <c:pt idx="133">
                  <c:v>TPG RE Finance Trust Inc</c:v>
                </c:pt>
                <c:pt idx="134">
                  <c:v>Two Harbors Investment Corp</c:v>
                </c:pt>
                <c:pt idx="135">
                  <c:v>Urstadt Biddle Properties, Inc.</c:v>
                </c:pt>
                <c:pt idx="136">
                  <c:v>Urstadt Biddle Properties, Inc.</c:v>
                </c:pt>
                <c:pt idx="137">
                  <c:v>United Bankshares, Inc.</c:v>
                </c:pt>
                <c:pt idx="138">
                  <c:v>UDR Inc</c:v>
                </c:pt>
                <c:pt idx="139">
                  <c:v>Urban Edge Properties</c:v>
                </c:pt>
                <c:pt idx="140">
                  <c:v>Universal Health Realty Income Trust</c:v>
                </c:pt>
                <c:pt idx="141">
                  <c:v>UMH Properties Inc</c:v>
                </c:pt>
                <c:pt idx="142">
                  <c:v>Universal Corp.</c:v>
                </c:pt>
                <c:pt idx="143">
                  <c:v>VEREIT Inc</c:v>
                </c:pt>
                <c:pt idx="144">
                  <c:v>VICI Properties Inc</c:v>
                </c:pt>
                <c:pt idx="145">
                  <c:v>Vornado Realty Trust</c:v>
                </c:pt>
                <c:pt idx="146">
                  <c:v>Ventas Inc</c:v>
                </c:pt>
                <c:pt idx="147">
                  <c:v>W. P. Carey Inc</c:v>
                </c:pt>
                <c:pt idx="148">
                  <c:v>Weingarten Realty Investors</c:v>
                </c:pt>
              </c:strCache>
            </c:strRef>
          </c:cat>
          <c:val>
            <c:numRef>
              <c:f>carteira!$I$3:$I$151</c:f>
              <c:numCache>
                <c:formatCode>_-* #,##0.00\ [$€-816]_-;\-* #,##0.00\ [$€-816]_-;_-* "-"??\ [$€-816]_-;_-@_-</c:formatCode>
                <c:ptCount val="149"/>
                <c:pt idx="0">
                  <c:v>543.02080000000001</c:v>
                </c:pt>
                <c:pt idx="1">
                  <c:v>340.8048</c:v>
                </c:pt>
                <c:pt idx="2">
                  <c:v>171.56160000000003</c:v>
                </c:pt>
                <c:pt idx="3">
                  <c:v>1519.8400000000001</c:v>
                </c:pt>
                <c:pt idx="4">
                  <c:v>1564.1471999999999</c:v>
                </c:pt>
                <c:pt idx="5">
                  <c:v>1564.1471999999999</c:v>
                </c:pt>
                <c:pt idx="6">
                  <c:v>246.26560000000001</c:v>
                </c:pt>
                <c:pt idx="7">
                  <c:v>290.57279999999997</c:v>
                </c:pt>
                <c:pt idx="8">
                  <c:v>996.13920000000007</c:v>
                </c:pt>
                <c:pt idx="9">
                  <c:v>84.750400000000013</c:v>
                </c:pt>
                <c:pt idx="10">
                  <c:v>427.87360000000001</c:v>
                </c:pt>
                <c:pt idx="11">
                  <c:v>424.52480000000003</c:v>
                </c:pt>
                <c:pt idx="12">
                  <c:v>254.50880000000006</c:v>
                </c:pt>
                <c:pt idx="13">
                  <c:v>369.39839999999998</c:v>
                </c:pt>
                <c:pt idx="14">
                  <c:v>261.97919999999999</c:v>
                </c:pt>
                <c:pt idx="15">
                  <c:v>118.23839999999998</c:v>
                </c:pt>
                <c:pt idx="16">
                  <c:v>595.8288</c:v>
                </c:pt>
                <c:pt idx="17">
                  <c:v>941.52799999999991</c:v>
                </c:pt>
                <c:pt idx="18">
                  <c:v>1411.1328000000001</c:v>
                </c:pt>
                <c:pt idx="19">
                  <c:v>158.16639999999998</c:v>
                </c:pt>
                <c:pt idx="20">
                  <c:v>441.01120000000003</c:v>
                </c:pt>
                <c:pt idx="21">
                  <c:v>563.37120000000004</c:v>
                </c:pt>
                <c:pt idx="22">
                  <c:v>439.72320000000008</c:v>
                </c:pt>
                <c:pt idx="23">
                  <c:v>1539.4176</c:v>
                </c:pt>
                <c:pt idx="24">
                  <c:v>554.09760000000006</c:v>
                </c:pt>
                <c:pt idx="25">
                  <c:v>2550.4976000000001</c:v>
                </c:pt>
                <c:pt idx="26">
                  <c:v>589.64640000000009</c:v>
                </c:pt>
                <c:pt idx="27">
                  <c:v>589.64640000000009</c:v>
                </c:pt>
                <c:pt idx="28">
                  <c:v>300.10399999999998</c:v>
                </c:pt>
                <c:pt idx="29">
                  <c:v>121.3296</c:v>
                </c:pt>
                <c:pt idx="30">
                  <c:v>220.50560000000002</c:v>
                </c:pt>
                <c:pt idx="31">
                  <c:v>167.44</c:v>
                </c:pt>
                <c:pt idx="32">
                  <c:v>650.69760000000008</c:v>
                </c:pt>
                <c:pt idx="33">
                  <c:v>2679.2976000000003</c:v>
                </c:pt>
                <c:pt idx="34">
                  <c:v>1721.2831999999999</c:v>
                </c:pt>
                <c:pt idx="35">
                  <c:v>451.57280000000003</c:v>
                </c:pt>
                <c:pt idx="36">
                  <c:v>650.95519999999999</c:v>
                </c:pt>
                <c:pt idx="37">
                  <c:v>1082.9503999999999</c:v>
                </c:pt>
                <c:pt idx="38">
                  <c:v>588.6160000000001</c:v>
                </c:pt>
                <c:pt idx="39">
                  <c:v>496.65280000000007</c:v>
                </c:pt>
                <c:pt idx="40">
                  <c:v>299.33119999999997</c:v>
                </c:pt>
                <c:pt idx="41">
                  <c:v>345.18400000000003</c:v>
                </c:pt>
                <c:pt idx="42">
                  <c:v>490.47040000000004</c:v>
                </c:pt>
                <c:pt idx="43">
                  <c:v>309.12</c:v>
                </c:pt>
                <c:pt idx="44">
                  <c:v>180.0624</c:v>
                </c:pt>
                <c:pt idx="45">
                  <c:v>2418.0912000000003</c:v>
                </c:pt>
                <c:pt idx="46">
                  <c:v>2418.0912000000003</c:v>
                </c:pt>
                <c:pt idx="47">
                  <c:v>1604.848</c:v>
                </c:pt>
                <c:pt idx="48">
                  <c:v>1042.7647999999999</c:v>
                </c:pt>
                <c:pt idx="49">
                  <c:v>692.42880000000002</c:v>
                </c:pt>
                <c:pt idx="50">
                  <c:v>1684.1887999999999</c:v>
                </c:pt>
                <c:pt idx="51">
                  <c:v>619.52800000000002</c:v>
                </c:pt>
                <c:pt idx="52">
                  <c:v>1191.9152000000001</c:v>
                </c:pt>
                <c:pt idx="53">
                  <c:v>1022.1568</c:v>
                </c:pt>
                <c:pt idx="54">
                  <c:v>1146.32</c:v>
                </c:pt>
                <c:pt idx="55">
                  <c:v>223.08160000000004</c:v>
                </c:pt>
                <c:pt idx="56">
                  <c:v>192.1696</c:v>
                </c:pt>
                <c:pt idx="57">
                  <c:v>364.50400000000002</c:v>
                </c:pt>
                <c:pt idx="58">
                  <c:v>703.7632000000001</c:v>
                </c:pt>
                <c:pt idx="59">
                  <c:v>827.66880000000015</c:v>
                </c:pt>
                <c:pt idx="60">
                  <c:v>652.50080000000003</c:v>
                </c:pt>
                <c:pt idx="61">
                  <c:v>125.7088</c:v>
                </c:pt>
                <c:pt idx="62">
                  <c:v>400.82560000000001</c:v>
                </c:pt>
                <c:pt idx="63">
                  <c:v>895.16000000000008</c:v>
                </c:pt>
                <c:pt idx="64">
                  <c:v>467.54399999999998</c:v>
                </c:pt>
                <c:pt idx="65">
                  <c:v>2781.0495999999998</c:v>
                </c:pt>
                <c:pt idx="66">
                  <c:v>155.0752</c:v>
                </c:pt>
                <c:pt idx="67">
                  <c:v>889.23520000000008</c:v>
                </c:pt>
                <c:pt idx="68">
                  <c:v>2042.2528000000002</c:v>
                </c:pt>
                <c:pt idx="69">
                  <c:v>427.35840000000002</c:v>
                </c:pt>
                <c:pt idx="70">
                  <c:v>628.80160000000001</c:v>
                </c:pt>
                <c:pt idx="71">
                  <c:v>361.15520000000004</c:v>
                </c:pt>
                <c:pt idx="72">
                  <c:v>478.36320000000006</c:v>
                </c:pt>
                <c:pt idx="73">
                  <c:v>1599.4384</c:v>
                </c:pt>
                <c:pt idx="74">
                  <c:v>837.2</c:v>
                </c:pt>
                <c:pt idx="75">
                  <c:v>246.52320000000003</c:v>
                </c:pt>
                <c:pt idx="76">
                  <c:v>540.96</c:v>
                </c:pt>
                <c:pt idx="77">
                  <c:v>500.77440000000007</c:v>
                </c:pt>
                <c:pt idx="78">
                  <c:v>284.64800000000002</c:v>
                </c:pt>
                <c:pt idx="79">
                  <c:v>880.2192</c:v>
                </c:pt>
                <c:pt idx="80">
                  <c:v>219.4752</c:v>
                </c:pt>
                <c:pt idx="81">
                  <c:v>383.82400000000001</c:v>
                </c:pt>
                <c:pt idx="82">
                  <c:v>2096.3487999999998</c:v>
                </c:pt>
                <c:pt idx="83">
                  <c:v>272.28320000000002</c:v>
                </c:pt>
                <c:pt idx="84">
                  <c:v>1072.6464000000001</c:v>
                </c:pt>
                <c:pt idx="85">
                  <c:v>499.95008000000001</c:v>
                </c:pt>
                <c:pt idx="86">
                  <c:v>1175.6864</c:v>
                </c:pt>
                <c:pt idx="87">
                  <c:v>129.8304</c:v>
                </c:pt>
                <c:pt idx="88">
                  <c:v>1421.4367999999999</c:v>
                </c:pt>
                <c:pt idx="89">
                  <c:v>1663.8384000000001</c:v>
                </c:pt>
                <c:pt idx="90">
                  <c:v>497.68320000000006</c:v>
                </c:pt>
                <c:pt idx="91">
                  <c:v>1058.9936</c:v>
                </c:pt>
                <c:pt idx="92">
                  <c:v>926.84479999999996</c:v>
                </c:pt>
                <c:pt idx="93">
                  <c:v>447.7088</c:v>
                </c:pt>
                <c:pt idx="94">
                  <c:v>946.1647999999999</c:v>
                </c:pt>
                <c:pt idx="95">
                  <c:v>922.20799999999997</c:v>
                </c:pt>
                <c:pt idx="96">
                  <c:v>1347.5056000000002</c:v>
                </c:pt>
                <c:pt idx="97">
                  <c:v>806.80320000000006</c:v>
                </c:pt>
                <c:pt idx="98">
                  <c:v>597.11680000000001</c:v>
                </c:pt>
                <c:pt idx="99">
                  <c:v>366.56479999999999</c:v>
                </c:pt>
                <c:pt idx="100">
                  <c:v>1101.24</c:v>
                </c:pt>
                <c:pt idx="101">
                  <c:v>181.09280000000001</c:v>
                </c:pt>
                <c:pt idx="102">
                  <c:v>812.21280000000002</c:v>
                </c:pt>
                <c:pt idx="103">
                  <c:v>115.1472</c:v>
                </c:pt>
                <c:pt idx="104">
                  <c:v>392.06720000000001</c:v>
                </c:pt>
                <c:pt idx="105">
                  <c:v>409.584</c:v>
                </c:pt>
                <c:pt idx="106">
                  <c:v>2721.2864</c:v>
                </c:pt>
                <c:pt idx="107">
                  <c:v>525.76160000000004</c:v>
                </c:pt>
                <c:pt idx="108">
                  <c:v>345.69920000000002</c:v>
                </c:pt>
                <c:pt idx="109">
                  <c:v>342.60800000000006</c:v>
                </c:pt>
                <c:pt idx="110">
                  <c:v>213.2928</c:v>
                </c:pt>
                <c:pt idx="111">
                  <c:v>1526.7952000000002</c:v>
                </c:pt>
                <c:pt idx="112">
                  <c:v>1134.7279999999998</c:v>
                </c:pt>
                <c:pt idx="113">
                  <c:v>2653.7952</c:v>
                </c:pt>
                <c:pt idx="114">
                  <c:v>259.40320000000003</c:v>
                </c:pt>
                <c:pt idx="115">
                  <c:v>330.50080000000003</c:v>
                </c:pt>
                <c:pt idx="116">
                  <c:v>159.71199999999999</c:v>
                </c:pt>
                <c:pt idx="117">
                  <c:v>755.79840000000002</c:v>
                </c:pt>
                <c:pt idx="118">
                  <c:v>497.16800000000001</c:v>
                </c:pt>
                <c:pt idx="119">
                  <c:v>364.50400000000002</c:v>
                </c:pt>
                <c:pt idx="120">
                  <c:v>125.96639999999999</c:v>
                </c:pt>
                <c:pt idx="121">
                  <c:v>323.80320000000006</c:v>
                </c:pt>
                <c:pt idx="122">
                  <c:v>365.27679999999998</c:v>
                </c:pt>
                <c:pt idx="123">
                  <c:v>695.77760000000012</c:v>
                </c:pt>
                <c:pt idx="124">
                  <c:v>1291.3488000000002</c:v>
                </c:pt>
                <c:pt idx="125">
                  <c:v>1089.9056</c:v>
                </c:pt>
                <c:pt idx="126">
                  <c:v>904.94880000000012</c:v>
                </c:pt>
                <c:pt idx="127">
                  <c:v>829.7296</c:v>
                </c:pt>
                <c:pt idx="128">
                  <c:v>495.10719999999998</c:v>
                </c:pt>
                <c:pt idx="129">
                  <c:v>138.58879999999999</c:v>
                </c:pt>
                <c:pt idx="130">
                  <c:v>2215.36</c:v>
                </c:pt>
                <c:pt idx="131">
                  <c:v>485.3184</c:v>
                </c:pt>
                <c:pt idx="132">
                  <c:v>1458.0160000000001</c:v>
                </c:pt>
                <c:pt idx="133">
                  <c:v>217.67199999999997</c:v>
                </c:pt>
                <c:pt idx="134">
                  <c:v>317.36320000000006</c:v>
                </c:pt>
                <c:pt idx="135">
                  <c:v>544.56640000000004</c:v>
                </c:pt>
                <c:pt idx="136">
                  <c:v>546.36959999999999</c:v>
                </c:pt>
                <c:pt idx="137">
                  <c:v>841.32159999999999</c:v>
                </c:pt>
                <c:pt idx="138">
                  <c:v>999.74560000000008</c:v>
                </c:pt>
                <c:pt idx="139">
                  <c:v>439.46559999999999</c:v>
                </c:pt>
                <c:pt idx="140">
                  <c:v>948.74080000000004</c:v>
                </c:pt>
                <c:pt idx="141">
                  <c:v>387.1728</c:v>
                </c:pt>
                <c:pt idx="142">
                  <c:v>1198.3552000000002</c:v>
                </c:pt>
                <c:pt idx="143">
                  <c:v>1291.7609600000001</c:v>
                </c:pt>
                <c:pt idx="144">
                  <c:v>736.7360000000001</c:v>
                </c:pt>
                <c:pt idx="145">
                  <c:v>602.26880000000006</c:v>
                </c:pt>
                <c:pt idx="146">
                  <c:v>1215.6143999999999</c:v>
                </c:pt>
                <c:pt idx="147">
                  <c:v>1476.8208</c:v>
                </c:pt>
                <c:pt idx="148">
                  <c:v>809.89440000000013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39810432"/>
        <c:axId val="-839805536"/>
      </c:barChart>
      <c:catAx>
        <c:axId val="-83981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839805536"/>
        <c:crosses val="autoZero"/>
        <c:auto val="1"/>
        <c:lblAlgn val="ctr"/>
        <c:lblOffset val="100"/>
        <c:noMultiLvlLbl val="0"/>
      </c:catAx>
      <c:valAx>
        <c:axId val="-8398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816]_-;\-* #,##0.00\ [$€-816]_-;_-* &quot;-&quot;??\ [$€-81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83981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19</xdr:row>
      <xdr:rowOff>180975</xdr:rowOff>
    </xdr:from>
    <xdr:to>
      <xdr:col>12</xdr:col>
      <xdr:colOff>38099</xdr:colOff>
      <xdr:row>36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371474</xdr:colOff>
      <xdr:row>20</xdr:row>
      <xdr:rowOff>9525</xdr:rowOff>
    </xdr:from>
    <xdr:to>
      <xdr:col>23</xdr:col>
      <xdr:colOff>380999</xdr:colOff>
      <xdr:row>36</xdr:row>
      <xdr:rowOff>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37</xdr:row>
      <xdr:rowOff>0</xdr:rowOff>
    </xdr:from>
    <xdr:to>
      <xdr:col>23</xdr:col>
      <xdr:colOff>381000</xdr:colOff>
      <xdr:row>56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A128" workbookViewId="0">
      <selection activeCell="M156" sqref="M156"/>
    </sheetView>
  </sheetViews>
  <sheetFormatPr defaultRowHeight="15" x14ac:dyDescent="0.25"/>
  <cols>
    <col min="1" max="1" width="7" bestFit="1" customWidth="1"/>
    <col min="2" max="2" width="51.5703125" bestFit="1" customWidth="1"/>
    <col min="3" max="3" width="23.140625" bestFit="1" customWidth="1"/>
    <col min="4" max="5" width="9" bestFit="1" customWidth="1"/>
    <col min="6" max="6" width="13.140625" customWidth="1"/>
    <col min="7" max="7" width="5" bestFit="1" customWidth="1"/>
    <col min="8" max="8" width="7.7109375" bestFit="1" customWidth="1"/>
    <col min="9" max="9" width="18.140625" bestFit="1" customWidth="1"/>
    <col min="10" max="12" width="15.140625" bestFit="1" customWidth="1"/>
    <col min="13" max="13" width="14.5703125" bestFit="1" customWidth="1"/>
    <col min="15" max="15" width="23.140625" bestFit="1" customWidth="1"/>
    <col min="16" max="16" width="13.140625" bestFit="1" customWidth="1"/>
  </cols>
  <sheetData>
    <row r="1" spans="1:16" x14ac:dyDescent="0.25">
      <c r="A1" s="14" t="s">
        <v>306</v>
      </c>
      <c r="B1" s="14" t="s">
        <v>308</v>
      </c>
      <c r="C1" s="14" t="s">
        <v>309</v>
      </c>
      <c r="D1" s="14" t="s">
        <v>310</v>
      </c>
      <c r="E1" s="15" t="s">
        <v>324</v>
      </c>
      <c r="F1" s="15" t="s">
        <v>320</v>
      </c>
      <c r="G1" s="14" t="s">
        <v>307</v>
      </c>
      <c r="H1" s="15" t="s">
        <v>311</v>
      </c>
      <c r="I1" s="15" t="s">
        <v>321</v>
      </c>
      <c r="J1" s="15" t="s">
        <v>320</v>
      </c>
      <c r="K1" s="15" t="s">
        <v>312</v>
      </c>
      <c r="L1" s="15" t="s">
        <v>320</v>
      </c>
      <c r="M1" s="15" t="s">
        <v>320</v>
      </c>
    </row>
    <row r="2" spans="1:16" x14ac:dyDescent="0.25">
      <c r="A2" s="16"/>
      <c r="B2" s="16"/>
      <c r="C2" s="16"/>
      <c r="D2" s="16"/>
      <c r="E2" s="17" t="s">
        <v>318</v>
      </c>
      <c r="F2" s="17" t="s">
        <v>319</v>
      </c>
      <c r="G2" s="16"/>
      <c r="H2" s="17" t="s">
        <v>317</v>
      </c>
      <c r="I2" s="17" t="s">
        <v>316</v>
      </c>
      <c r="J2" s="17" t="s">
        <v>315</v>
      </c>
      <c r="K2" s="17" t="s">
        <v>323</v>
      </c>
      <c r="L2" s="17" t="s">
        <v>313</v>
      </c>
      <c r="M2" s="17" t="s">
        <v>314</v>
      </c>
    </row>
    <row r="3" spans="1:16" ht="15.75" x14ac:dyDescent="0.25">
      <c r="A3" s="3" t="s">
        <v>160</v>
      </c>
      <c r="B3" s="3" t="s">
        <v>161</v>
      </c>
      <c r="C3" s="3" t="s">
        <v>16</v>
      </c>
      <c r="D3" s="4">
        <v>21.08</v>
      </c>
      <c r="E3" s="5">
        <v>6.3567362428842519E-2</v>
      </c>
      <c r="F3" s="4">
        <v>1.2945644890688599</v>
      </c>
      <c r="G3" s="3" t="s">
        <v>305</v>
      </c>
      <c r="H3" s="18">
        <v>28</v>
      </c>
      <c r="I3" s="6">
        <f>D3*H3*0.92</f>
        <v>543.02080000000001</v>
      </c>
      <c r="J3" s="13">
        <f>F3*H3*0.92</f>
        <v>33.347981238413837</v>
      </c>
      <c r="K3" s="6">
        <f>J3*0.28</f>
        <v>9.3374347467558749</v>
      </c>
      <c r="L3" s="6">
        <f>J3-K3</f>
        <v>24.010546491657962</v>
      </c>
      <c r="M3" s="6">
        <f>L3/12</f>
        <v>2.00087887430483</v>
      </c>
      <c r="O3" s="21" t="s">
        <v>307</v>
      </c>
      <c r="P3" s="21" t="s">
        <v>321</v>
      </c>
    </row>
    <row r="4" spans="1:16" ht="15.75" x14ac:dyDescent="0.25">
      <c r="A4" s="3" t="s">
        <v>72</v>
      </c>
      <c r="B4" s="3" t="s">
        <v>73</v>
      </c>
      <c r="C4" s="3" t="s">
        <v>16</v>
      </c>
      <c r="D4" s="4">
        <v>13.23</v>
      </c>
      <c r="E4" s="5">
        <v>0.1300075585789871</v>
      </c>
      <c r="F4" s="4">
        <v>1.642874287027283</v>
      </c>
      <c r="G4" s="3" t="s">
        <v>305</v>
      </c>
      <c r="H4" s="19">
        <f>H3</f>
        <v>28</v>
      </c>
      <c r="I4" s="6">
        <f t="shared" ref="I4:I67" si="0">D4*H4*0.92</f>
        <v>340.8048</v>
      </c>
      <c r="J4" s="6">
        <f t="shared" ref="J4:J67" si="1">F4*H4*0.92</f>
        <v>42.32044163382281</v>
      </c>
      <c r="K4" s="6">
        <f t="shared" ref="K4:K67" si="2">J4*0.28</f>
        <v>11.849723657470388</v>
      </c>
      <c r="L4" s="6">
        <f t="shared" ref="L4:L67" si="3">J4-K4</f>
        <v>30.470717976352422</v>
      </c>
      <c r="M4" s="6">
        <f t="shared" ref="M4:M67" si="4">L4/12</f>
        <v>2.5392264980293686</v>
      </c>
      <c r="O4" s="22" t="s">
        <v>305</v>
      </c>
      <c r="P4" s="20">
        <f>SUMIF($G$3:$G$151,O4,$I$3:$I$151)</f>
        <v>89781.43104000004</v>
      </c>
    </row>
    <row r="5" spans="1:16" ht="15.75" x14ac:dyDescent="0.25">
      <c r="A5" s="3" t="s">
        <v>52</v>
      </c>
      <c r="B5" s="3" t="s">
        <v>53</v>
      </c>
      <c r="C5" s="3" t="s">
        <v>16</v>
      </c>
      <c r="D5" s="4">
        <v>6.66</v>
      </c>
      <c r="E5" s="5">
        <v>0.15015015015015021</v>
      </c>
      <c r="F5" s="4">
        <v>1.1957417683879501</v>
      </c>
      <c r="G5" s="3" t="s">
        <v>305</v>
      </c>
      <c r="H5" s="19">
        <f t="shared" ref="H5:H68" si="5">H4</f>
        <v>28</v>
      </c>
      <c r="I5" s="6">
        <f t="shared" si="0"/>
        <v>171.56160000000003</v>
      </c>
      <c r="J5" s="6">
        <f t="shared" si="1"/>
        <v>30.802307953673594</v>
      </c>
      <c r="K5" s="6">
        <f t="shared" si="2"/>
        <v>8.6246462270286077</v>
      </c>
      <c r="L5" s="6">
        <f t="shared" si="3"/>
        <v>22.177661726644985</v>
      </c>
      <c r="M5" s="6">
        <f t="shared" si="4"/>
        <v>1.8481384772204155</v>
      </c>
      <c r="O5" s="22" t="s">
        <v>49</v>
      </c>
      <c r="P5" s="20">
        <f>SUMIF($G$3:$G$151,O5,$I$3:$I$151)</f>
        <v>12986.388800000001</v>
      </c>
    </row>
    <row r="6" spans="1:16" ht="15.75" x14ac:dyDescent="0.25">
      <c r="A6" s="3" t="s">
        <v>202</v>
      </c>
      <c r="B6" s="3" t="s">
        <v>203</v>
      </c>
      <c r="C6" s="3" t="s">
        <v>16</v>
      </c>
      <c r="D6" s="4">
        <v>59</v>
      </c>
      <c r="E6" s="5">
        <v>5.1525423728813559E-2</v>
      </c>
      <c r="F6" s="4">
        <v>2.879577391562727</v>
      </c>
      <c r="G6" s="3" t="s">
        <v>305</v>
      </c>
      <c r="H6" s="19">
        <f t="shared" si="5"/>
        <v>28</v>
      </c>
      <c r="I6" s="6">
        <f t="shared" si="0"/>
        <v>1519.8400000000001</v>
      </c>
      <c r="J6" s="6">
        <f t="shared" si="1"/>
        <v>74.177913606655849</v>
      </c>
      <c r="K6" s="6">
        <f t="shared" si="2"/>
        <v>20.769815809863641</v>
      </c>
      <c r="L6" s="6">
        <f t="shared" si="3"/>
        <v>53.408097796792205</v>
      </c>
      <c r="M6" s="6">
        <f t="shared" si="4"/>
        <v>4.4506748163993501</v>
      </c>
      <c r="O6" s="22" t="s">
        <v>48</v>
      </c>
      <c r="P6" s="20">
        <f>SUMIF($G$3:$G$151,O6,$I$3:$I$151)</f>
        <v>13574.232</v>
      </c>
    </row>
    <row r="7" spans="1:16" ht="15.75" x14ac:dyDescent="0.25">
      <c r="A7" s="3" t="s">
        <v>32</v>
      </c>
      <c r="B7" s="3" t="s">
        <v>33</v>
      </c>
      <c r="C7" s="3" t="s">
        <v>2</v>
      </c>
      <c r="D7" s="4">
        <v>60.72</v>
      </c>
      <c r="E7" s="5">
        <v>3.2938076416337288E-2</v>
      </c>
      <c r="F7" s="4">
        <v>1.8775620120837331</v>
      </c>
      <c r="G7" s="3" t="s">
        <v>48</v>
      </c>
      <c r="H7" s="19">
        <f t="shared" si="5"/>
        <v>28</v>
      </c>
      <c r="I7" s="6">
        <f t="shared" si="0"/>
        <v>1564.1471999999999</v>
      </c>
      <c r="J7" s="6">
        <f t="shared" si="1"/>
        <v>48.365997431276966</v>
      </c>
      <c r="K7" s="6">
        <f t="shared" si="2"/>
        <v>13.542479280757552</v>
      </c>
      <c r="L7" s="6">
        <f t="shared" si="3"/>
        <v>34.823518150519412</v>
      </c>
      <c r="M7" s="6">
        <f t="shared" si="4"/>
        <v>2.9019598458766178</v>
      </c>
      <c r="P7" s="1"/>
    </row>
    <row r="8" spans="1:16" ht="15.75" x14ac:dyDescent="0.25">
      <c r="A8" s="3" t="s">
        <v>32</v>
      </c>
      <c r="B8" s="3" t="s">
        <v>33</v>
      </c>
      <c r="C8" s="3" t="s">
        <v>2</v>
      </c>
      <c r="D8" s="4">
        <v>60.72</v>
      </c>
      <c r="E8" s="5">
        <v>3.2938076416337288E-2</v>
      </c>
      <c r="F8" s="4">
        <v>1.8775620120837331</v>
      </c>
      <c r="G8" s="3" t="s">
        <v>49</v>
      </c>
      <c r="H8" s="19">
        <f t="shared" si="5"/>
        <v>28</v>
      </c>
      <c r="I8" s="6">
        <f t="shared" si="0"/>
        <v>1564.1471999999999</v>
      </c>
      <c r="J8" s="6">
        <f t="shared" si="1"/>
        <v>48.365997431276966</v>
      </c>
      <c r="K8" s="6">
        <f t="shared" si="2"/>
        <v>13.542479280757552</v>
      </c>
      <c r="L8" s="6">
        <f t="shared" si="3"/>
        <v>34.823518150519412</v>
      </c>
      <c r="M8" s="6">
        <f t="shared" si="4"/>
        <v>2.9019598458766178</v>
      </c>
      <c r="O8" s="21" t="s">
        <v>309</v>
      </c>
      <c r="P8" s="21" t="s">
        <v>321</v>
      </c>
    </row>
    <row r="9" spans="1:16" ht="15.75" x14ac:dyDescent="0.25">
      <c r="A9" s="3" t="s">
        <v>50</v>
      </c>
      <c r="B9" s="3" t="s">
        <v>51</v>
      </c>
      <c r="C9" s="3" t="s">
        <v>16</v>
      </c>
      <c r="D9" s="4">
        <v>9.56</v>
      </c>
      <c r="E9" s="5">
        <v>0.15062761506276151</v>
      </c>
      <c r="F9" s="4">
        <v>1.275806268608171</v>
      </c>
      <c r="G9" s="3" t="s">
        <v>305</v>
      </c>
      <c r="H9" s="19">
        <f t="shared" si="5"/>
        <v>28</v>
      </c>
      <c r="I9" s="6">
        <f t="shared" si="0"/>
        <v>246.26560000000001</v>
      </c>
      <c r="J9" s="6">
        <f t="shared" si="1"/>
        <v>32.864769479346485</v>
      </c>
      <c r="K9" s="6">
        <f t="shared" si="2"/>
        <v>9.2021354542170162</v>
      </c>
      <c r="L9" s="6">
        <f t="shared" si="3"/>
        <v>23.662634025129471</v>
      </c>
      <c r="M9" s="6">
        <f t="shared" si="4"/>
        <v>1.9718861687607891</v>
      </c>
      <c r="O9" s="22" t="str">
        <f>C3</f>
        <v>Real Estate</v>
      </c>
      <c r="P9" s="20">
        <f>SUMIF($C$3:$C$151,O9,$I$3:$I$151)</f>
        <v>86040.821440000058</v>
      </c>
    </row>
    <row r="10" spans="1:16" ht="15.75" x14ac:dyDescent="0.25">
      <c r="A10" s="3" t="s">
        <v>142</v>
      </c>
      <c r="B10" s="3" t="s">
        <v>143</v>
      </c>
      <c r="C10" s="3" t="s">
        <v>16</v>
      </c>
      <c r="D10" s="4">
        <v>11.28</v>
      </c>
      <c r="E10" s="5">
        <v>6.8192426151058999E-2</v>
      </c>
      <c r="F10" s="4">
        <v>0.76921056698394807</v>
      </c>
      <c r="G10" s="3" t="s">
        <v>305</v>
      </c>
      <c r="H10" s="19">
        <f t="shared" si="5"/>
        <v>28</v>
      </c>
      <c r="I10" s="6">
        <f t="shared" si="0"/>
        <v>290.57279999999997</v>
      </c>
      <c r="J10" s="6">
        <f t="shared" si="1"/>
        <v>19.814864205506503</v>
      </c>
      <c r="K10" s="6">
        <f t="shared" si="2"/>
        <v>5.5481619775418212</v>
      </c>
      <c r="L10" s="6">
        <f t="shared" si="3"/>
        <v>14.266702227964682</v>
      </c>
      <c r="M10" s="6">
        <f t="shared" si="4"/>
        <v>1.1888918523303902</v>
      </c>
      <c r="O10" s="22" t="str">
        <f>C7</f>
        <v>Consumer Defensive</v>
      </c>
      <c r="P10" s="20">
        <f t="shared" ref="P10:P18" si="6">SUMIF($C$3:$C$151,O10,$I$3:$I$151)</f>
        <v>7996.9344000000001</v>
      </c>
    </row>
    <row r="11" spans="1:16" ht="15.75" x14ac:dyDescent="0.25">
      <c r="A11" s="3" t="s">
        <v>285</v>
      </c>
      <c r="B11" s="3" t="s">
        <v>286</v>
      </c>
      <c r="C11" s="3" t="s">
        <v>8</v>
      </c>
      <c r="D11" s="4">
        <v>38.67</v>
      </c>
      <c r="E11" s="5">
        <v>3.4407731950016E-2</v>
      </c>
      <c r="F11" s="4">
        <v>1.3305469945071371</v>
      </c>
      <c r="G11" s="3" t="s">
        <v>305</v>
      </c>
      <c r="H11" s="19">
        <f t="shared" si="5"/>
        <v>28</v>
      </c>
      <c r="I11" s="6">
        <f t="shared" si="0"/>
        <v>996.13920000000007</v>
      </c>
      <c r="J11" s="6">
        <f t="shared" si="1"/>
        <v>34.27489057850385</v>
      </c>
      <c r="K11" s="6">
        <f t="shared" si="2"/>
        <v>9.5969693619810794</v>
      </c>
      <c r="L11" s="6">
        <f t="shared" si="3"/>
        <v>24.677921216522769</v>
      </c>
      <c r="M11" s="6">
        <f t="shared" si="4"/>
        <v>2.0564934347102306</v>
      </c>
      <c r="O11" s="22" t="str">
        <f>C15</f>
        <v>Consumer Cyclical</v>
      </c>
      <c r="P11" s="20">
        <f t="shared" si="6"/>
        <v>254.50880000000006</v>
      </c>
    </row>
    <row r="12" spans="1:16" ht="15.75" x14ac:dyDescent="0.25">
      <c r="A12" s="3" t="s">
        <v>66</v>
      </c>
      <c r="B12" s="3" t="s">
        <v>67</v>
      </c>
      <c r="C12" s="3" t="s">
        <v>16</v>
      </c>
      <c r="D12" s="4">
        <v>3.29</v>
      </c>
      <c r="E12" s="5">
        <v>0.13709685253112699</v>
      </c>
      <c r="F12" s="4">
        <v>0.45104864482740997</v>
      </c>
      <c r="G12" s="3" t="s">
        <v>305</v>
      </c>
      <c r="H12" s="19">
        <f t="shared" si="5"/>
        <v>28</v>
      </c>
      <c r="I12" s="6">
        <f t="shared" si="0"/>
        <v>84.750400000000013</v>
      </c>
      <c r="J12" s="6">
        <f t="shared" si="1"/>
        <v>11.619013090754082</v>
      </c>
      <c r="K12" s="6">
        <f t="shared" si="2"/>
        <v>3.2533236654111435</v>
      </c>
      <c r="L12" s="6">
        <f t="shared" si="3"/>
        <v>8.3656894253429392</v>
      </c>
      <c r="M12" s="6">
        <f t="shared" si="4"/>
        <v>0.69714078544524494</v>
      </c>
      <c r="O12" s="22" t="str">
        <f>C19</f>
        <v>Financial Services</v>
      </c>
      <c r="P12" s="20">
        <f t="shared" si="6"/>
        <v>1437.1504</v>
      </c>
    </row>
    <row r="13" spans="1:16" ht="15.75" x14ac:dyDescent="0.25">
      <c r="A13" s="3" t="s">
        <v>229</v>
      </c>
      <c r="B13" s="3" t="s">
        <v>230</v>
      </c>
      <c r="C13" s="3" t="s">
        <v>16</v>
      </c>
      <c r="D13" s="4">
        <v>16.61</v>
      </c>
      <c r="E13" s="5">
        <v>4.3347381095725467E-2</v>
      </c>
      <c r="F13" s="4">
        <v>0.7080971094885451</v>
      </c>
      <c r="G13" s="3" t="s">
        <v>305</v>
      </c>
      <c r="H13" s="19">
        <f t="shared" si="5"/>
        <v>28</v>
      </c>
      <c r="I13" s="6">
        <f t="shared" si="0"/>
        <v>427.87360000000001</v>
      </c>
      <c r="J13" s="6">
        <f t="shared" si="1"/>
        <v>18.240581540424923</v>
      </c>
      <c r="K13" s="6">
        <f t="shared" si="2"/>
        <v>5.1073628313189792</v>
      </c>
      <c r="L13" s="6">
        <f t="shared" si="3"/>
        <v>13.133218709105943</v>
      </c>
      <c r="M13" s="6">
        <f t="shared" si="4"/>
        <v>1.0944348924254952</v>
      </c>
      <c r="O13" s="22" t="str">
        <f>C21</f>
        <v>Utilities</v>
      </c>
      <c r="P13" s="20">
        <f t="shared" si="6"/>
        <v>8805.2831999999999</v>
      </c>
    </row>
    <row r="14" spans="1:16" ht="15.75" x14ac:dyDescent="0.25">
      <c r="A14" s="3" t="s">
        <v>194</v>
      </c>
      <c r="B14" s="3" t="s">
        <v>195</v>
      </c>
      <c r="C14" s="3" t="s">
        <v>16</v>
      </c>
      <c r="D14" s="4">
        <v>16.48</v>
      </c>
      <c r="E14" s="5">
        <v>5.2680389088043997E-2</v>
      </c>
      <c r="F14" s="4">
        <v>0.86817281217096609</v>
      </c>
      <c r="G14" s="3" t="s">
        <v>305</v>
      </c>
      <c r="H14" s="19">
        <f t="shared" si="5"/>
        <v>28</v>
      </c>
      <c r="I14" s="6">
        <f t="shared" si="0"/>
        <v>424.52480000000003</v>
      </c>
      <c r="J14" s="6">
        <f t="shared" si="1"/>
        <v>22.364131641524086</v>
      </c>
      <c r="K14" s="6">
        <f t="shared" si="2"/>
        <v>6.2619568596267445</v>
      </c>
      <c r="L14" s="6">
        <f t="shared" si="3"/>
        <v>16.10217478189734</v>
      </c>
      <c r="M14" s="6">
        <f t="shared" si="4"/>
        <v>1.341847898491445</v>
      </c>
      <c r="O14" s="22" t="str">
        <f>C91</f>
        <v>Energy</v>
      </c>
      <c r="P14" s="20">
        <f t="shared" si="6"/>
        <v>1421.4367999999999</v>
      </c>
    </row>
    <row r="15" spans="1:16" ht="15.75" x14ac:dyDescent="0.25">
      <c r="A15" s="3" t="s">
        <v>42</v>
      </c>
      <c r="B15" s="3" t="s">
        <v>43</v>
      </c>
      <c r="C15" s="3" t="s">
        <v>44</v>
      </c>
      <c r="D15" s="4">
        <v>9.8800000000000008</v>
      </c>
      <c r="E15" s="5">
        <v>5.0607287449392711E-2</v>
      </c>
      <c r="F15" s="4">
        <v>0.48794166148971801</v>
      </c>
      <c r="G15" s="3" t="s">
        <v>49</v>
      </c>
      <c r="H15" s="19">
        <f t="shared" si="5"/>
        <v>28</v>
      </c>
      <c r="I15" s="6">
        <f t="shared" si="0"/>
        <v>254.50880000000006</v>
      </c>
      <c r="J15" s="6">
        <f t="shared" si="1"/>
        <v>12.569377199975138</v>
      </c>
      <c r="K15" s="6">
        <f t="shared" si="2"/>
        <v>3.5194256159930388</v>
      </c>
      <c r="L15" s="6">
        <f t="shared" si="3"/>
        <v>9.0499515839821001</v>
      </c>
      <c r="M15" s="6">
        <f t="shared" si="4"/>
        <v>0.7541626319985083</v>
      </c>
      <c r="O15" s="22" t="str">
        <f>C133</f>
        <v>Industrials</v>
      </c>
      <c r="P15" s="20">
        <f t="shared" si="6"/>
        <v>2215.36</v>
      </c>
    </row>
    <row r="16" spans="1:16" ht="15.75" x14ac:dyDescent="0.25">
      <c r="A16" s="3" t="s">
        <v>146</v>
      </c>
      <c r="B16" s="3" t="s">
        <v>147</v>
      </c>
      <c r="C16" s="3" t="s">
        <v>16</v>
      </c>
      <c r="D16" s="4">
        <v>14.34</v>
      </c>
      <c r="E16" s="5">
        <v>6.6945606694560664E-2</v>
      </c>
      <c r="F16" s="4">
        <v>0.93384064861747307</v>
      </c>
      <c r="G16" s="3" t="s">
        <v>305</v>
      </c>
      <c r="H16" s="19">
        <f t="shared" si="5"/>
        <v>28</v>
      </c>
      <c r="I16" s="6">
        <f t="shared" si="0"/>
        <v>369.39839999999998</v>
      </c>
      <c r="J16" s="6">
        <f t="shared" si="1"/>
        <v>24.055735108386109</v>
      </c>
      <c r="K16" s="6">
        <f t="shared" si="2"/>
        <v>6.7356058303481117</v>
      </c>
      <c r="L16" s="6">
        <f t="shared" si="3"/>
        <v>17.320129278037996</v>
      </c>
      <c r="M16" s="6">
        <f t="shared" si="4"/>
        <v>1.4433441065031662</v>
      </c>
      <c r="O16" s="22" t="str">
        <f>C134</f>
        <v>Communication Services</v>
      </c>
      <c r="P16" s="20">
        <f t="shared" si="6"/>
        <v>485.3184</v>
      </c>
    </row>
    <row r="17" spans="1:16" ht="15.75" x14ac:dyDescent="0.25">
      <c r="A17" s="3" t="s">
        <v>62</v>
      </c>
      <c r="B17" s="3" t="s">
        <v>63</v>
      </c>
      <c r="C17" s="3" t="s">
        <v>16</v>
      </c>
      <c r="D17" s="4">
        <v>10.17</v>
      </c>
      <c r="E17" s="5">
        <v>0.1376597836774828</v>
      </c>
      <c r="F17" s="4">
        <v>1.3368309553809641</v>
      </c>
      <c r="G17" s="3" t="s">
        <v>305</v>
      </c>
      <c r="H17" s="19">
        <f t="shared" si="5"/>
        <v>28</v>
      </c>
      <c r="I17" s="6">
        <f t="shared" si="0"/>
        <v>261.97919999999999</v>
      </c>
      <c r="J17" s="6">
        <f t="shared" si="1"/>
        <v>34.436765410613631</v>
      </c>
      <c r="K17" s="6">
        <f t="shared" si="2"/>
        <v>9.6422943149718172</v>
      </c>
      <c r="L17" s="6">
        <f t="shared" si="3"/>
        <v>24.794471095641814</v>
      </c>
      <c r="M17" s="6">
        <f t="shared" si="4"/>
        <v>2.0662059246368178</v>
      </c>
      <c r="O17" s="22" t="s">
        <v>8</v>
      </c>
      <c r="P17" s="20">
        <f t="shared" si="6"/>
        <v>5588.8896000000013</v>
      </c>
    </row>
    <row r="18" spans="1:16" ht="15.75" x14ac:dyDescent="0.25">
      <c r="A18" s="3" t="s">
        <v>70</v>
      </c>
      <c r="B18" s="3" t="s">
        <v>71</v>
      </c>
      <c r="C18" s="3" t="s">
        <v>16</v>
      </c>
      <c r="D18" s="4">
        <v>4.59</v>
      </c>
      <c r="E18" s="5">
        <v>0.13071895424836599</v>
      </c>
      <c r="F18" s="4">
        <v>0.60883641242463704</v>
      </c>
      <c r="G18" s="3" t="s">
        <v>305</v>
      </c>
      <c r="H18" s="19">
        <f t="shared" si="5"/>
        <v>28</v>
      </c>
      <c r="I18" s="6">
        <f t="shared" si="0"/>
        <v>118.23839999999998</v>
      </c>
      <c r="J18" s="6">
        <f t="shared" si="1"/>
        <v>15.683625984058652</v>
      </c>
      <c r="K18" s="6">
        <f t="shared" si="2"/>
        <v>4.3914152755364233</v>
      </c>
      <c r="L18" s="6">
        <f t="shared" si="3"/>
        <v>11.29221070852223</v>
      </c>
      <c r="M18" s="6">
        <f t="shared" si="4"/>
        <v>0.94101755904351914</v>
      </c>
      <c r="O18" s="22" t="s">
        <v>47</v>
      </c>
      <c r="P18" s="20">
        <f t="shared" si="6"/>
        <v>2096.3487999999998</v>
      </c>
    </row>
    <row r="19" spans="1:16" ht="15.75" x14ac:dyDescent="0.25">
      <c r="A19" s="3" t="s">
        <v>40</v>
      </c>
      <c r="B19" s="3" t="s">
        <v>41</v>
      </c>
      <c r="C19" s="3" t="s">
        <v>15</v>
      </c>
      <c r="D19" s="4">
        <v>23.13</v>
      </c>
      <c r="E19" s="5">
        <v>5.3610030263726773E-2</v>
      </c>
      <c r="F19" s="4">
        <v>1.1997646541437379</v>
      </c>
      <c r="G19" s="3" t="s">
        <v>49</v>
      </c>
      <c r="H19" s="19">
        <f t="shared" si="5"/>
        <v>28</v>
      </c>
      <c r="I19" s="6">
        <f t="shared" si="0"/>
        <v>595.8288</v>
      </c>
      <c r="J19" s="6">
        <f t="shared" si="1"/>
        <v>30.905937490742687</v>
      </c>
      <c r="K19" s="6">
        <f t="shared" si="2"/>
        <v>8.6536624974079537</v>
      </c>
      <c r="L19" s="6">
        <f t="shared" si="3"/>
        <v>22.252274993334733</v>
      </c>
      <c r="M19" s="6">
        <f t="shared" si="4"/>
        <v>1.8543562494445611</v>
      </c>
      <c r="P19" s="2"/>
    </row>
    <row r="20" spans="1:16" ht="15.75" x14ac:dyDescent="0.25">
      <c r="A20" s="3" t="s">
        <v>158</v>
      </c>
      <c r="B20" s="3" t="s">
        <v>159</v>
      </c>
      <c r="C20" s="3" t="s">
        <v>16</v>
      </c>
      <c r="D20" s="4">
        <v>36.549999999999997</v>
      </c>
      <c r="E20" s="5">
        <v>6.456908344733242E-2</v>
      </c>
      <c r="F20" s="4">
        <v>2.305062279859833</v>
      </c>
      <c r="G20" s="3" t="s">
        <v>305</v>
      </c>
      <c r="H20" s="19">
        <f t="shared" si="5"/>
        <v>28</v>
      </c>
      <c r="I20" s="6">
        <f t="shared" si="0"/>
        <v>941.52799999999991</v>
      </c>
      <c r="J20" s="6">
        <f t="shared" si="1"/>
        <v>59.378404329189301</v>
      </c>
      <c r="K20" s="6">
        <f t="shared" si="2"/>
        <v>16.625953212173005</v>
      </c>
      <c r="L20" s="6">
        <f t="shared" si="3"/>
        <v>42.752451117016292</v>
      </c>
      <c r="M20" s="6">
        <f t="shared" si="4"/>
        <v>3.5627042597513578</v>
      </c>
    </row>
    <row r="21" spans="1:16" ht="15.75" x14ac:dyDescent="0.25">
      <c r="A21" s="3" t="s">
        <v>11</v>
      </c>
      <c r="B21" s="3" t="s">
        <v>12</v>
      </c>
      <c r="C21" s="3" t="s">
        <v>7</v>
      </c>
      <c r="D21" s="4">
        <v>54.78</v>
      </c>
      <c r="E21" s="5">
        <v>4.7462577583059509E-2</v>
      </c>
      <c r="F21" s="4">
        <v>2.505372877383</v>
      </c>
      <c r="G21" s="3" t="s">
        <v>48</v>
      </c>
      <c r="H21" s="19">
        <f t="shared" si="5"/>
        <v>28</v>
      </c>
      <c r="I21" s="6">
        <f t="shared" si="0"/>
        <v>1411.1328000000001</v>
      </c>
      <c r="J21" s="6">
        <f t="shared" si="1"/>
        <v>64.53840532138608</v>
      </c>
      <c r="K21" s="6">
        <f t="shared" si="2"/>
        <v>18.070753489988103</v>
      </c>
      <c r="L21" s="6">
        <f t="shared" si="3"/>
        <v>46.467651831397973</v>
      </c>
      <c r="M21" s="6">
        <f t="shared" si="4"/>
        <v>3.8723043192831645</v>
      </c>
    </row>
    <row r="22" spans="1:16" ht="15.75" x14ac:dyDescent="0.25">
      <c r="A22" s="3" t="s">
        <v>80</v>
      </c>
      <c r="B22" s="3" t="s">
        <v>81</v>
      </c>
      <c r="C22" s="3" t="s">
        <v>8</v>
      </c>
      <c r="D22" s="4">
        <v>6.14</v>
      </c>
      <c r="E22" s="5">
        <v>0.124866601918774</v>
      </c>
      <c r="F22" s="4">
        <v>0.76668093578127405</v>
      </c>
      <c r="G22" s="3" t="s">
        <v>305</v>
      </c>
      <c r="H22" s="19">
        <f t="shared" si="5"/>
        <v>28</v>
      </c>
      <c r="I22" s="6">
        <f t="shared" si="0"/>
        <v>158.16639999999998</v>
      </c>
      <c r="J22" s="6">
        <f t="shared" si="1"/>
        <v>19.749700905725621</v>
      </c>
      <c r="K22" s="6">
        <f t="shared" si="2"/>
        <v>5.529916253603175</v>
      </c>
      <c r="L22" s="6">
        <f t="shared" si="3"/>
        <v>14.219784652122446</v>
      </c>
      <c r="M22" s="6">
        <f t="shared" si="4"/>
        <v>1.1849820543435372</v>
      </c>
    </row>
    <row r="23" spans="1:16" ht="15.75" x14ac:dyDescent="0.25">
      <c r="A23" s="3" t="s">
        <v>180</v>
      </c>
      <c r="B23" s="3" t="s">
        <v>181</v>
      </c>
      <c r="C23" s="3" t="s">
        <v>16</v>
      </c>
      <c r="D23" s="4">
        <v>17.12</v>
      </c>
      <c r="E23" s="5">
        <v>5.7154513317144003E-2</v>
      </c>
      <c r="F23" s="4">
        <v>0.97848526798952107</v>
      </c>
      <c r="G23" s="3" t="s">
        <v>305</v>
      </c>
      <c r="H23" s="19">
        <f t="shared" si="5"/>
        <v>28</v>
      </c>
      <c r="I23" s="6">
        <f t="shared" si="0"/>
        <v>441.01120000000003</v>
      </c>
      <c r="J23" s="6">
        <f t="shared" si="1"/>
        <v>25.205780503410065</v>
      </c>
      <c r="K23" s="6">
        <f t="shared" si="2"/>
        <v>7.0576185409548184</v>
      </c>
      <c r="L23" s="6">
        <f t="shared" si="3"/>
        <v>18.148161962455248</v>
      </c>
      <c r="M23" s="6">
        <f t="shared" si="4"/>
        <v>1.5123468302046039</v>
      </c>
    </row>
    <row r="24" spans="1:16" ht="15.75" x14ac:dyDescent="0.25">
      <c r="A24" s="3" t="s">
        <v>204</v>
      </c>
      <c r="B24" s="3" t="s">
        <v>205</v>
      </c>
      <c r="C24" s="3" t="s">
        <v>16</v>
      </c>
      <c r="D24" s="4">
        <v>21.87</v>
      </c>
      <c r="E24" s="5">
        <v>4.9839963420210333E-2</v>
      </c>
      <c r="F24" s="4">
        <v>1.0465941442797699</v>
      </c>
      <c r="G24" s="3" t="s">
        <v>305</v>
      </c>
      <c r="H24" s="19">
        <f t="shared" si="5"/>
        <v>28</v>
      </c>
      <c r="I24" s="6">
        <f t="shared" si="0"/>
        <v>563.37120000000004</v>
      </c>
      <c r="J24" s="6">
        <f t="shared" si="1"/>
        <v>26.960265156646873</v>
      </c>
      <c r="K24" s="6">
        <f t="shared" si="2"/>
        <v>7.5488742438611247</v>
      </c>
      <c r="L24" s="6">
        <f t="shared" si="3"/>
        <v>19.411390912785748</v>
      </c>
      <c r="M24" s="6">
        <f t="shared" si="4"/>
        <v>1.6176159093988123</v>
      </c>
    </row>
    <row r="25" spans="1:16" ht="15.75" x14ac:dyDescent="0.25">
      <c r="A25" s="3" t="s">
        <v>58</v>
      </c>
      <c r="B25" s="3" t="s">
        <v>59</v>
      </c>
      <c r="C25" s="3" t="s">
        <v>16</v>
      </c>
      <c r="D25" s="4">
        <v>17.07</v>
      </c>
      <c r="E25" s="5">
        <v>0.1452841241944933</v>
      </c>
      <c r="F25" s="4">
        <v>2.373118014969239</v>
      </c>
      <c r="G25" s="3" t="s">
        <v>305</v>
      </c>
      <c r="H25" s="19">
        <f t="shared" si="5"/>
        <v>28</v>
      </c>
      <c r="I25" s="6">
        <f t="shared" si="0"/>
        <v>439.72320000000008</v>
      </c>
      <c r="J25" s="6">
        <f t="shared" si="1"/>
        <v>61.131520065607596</v>
      </c>
      <c r="K25" s="6">
        <f t="shared" si="2"/>
        <v>17.116825618370129</v>
      </c>
      <c r="L25" s="6">
        <f t="shared" si="3"/>
        <v>44.014694447237467</v>
      </c>
      <c r="M25" s="6">
        <f t="shared" si="4"/>
        <v>3.6678912039364557</v>
      </c>
    </row>
    <row r="26" spans="1:16" ht="15.75" x14ac:dyDescent="0.25">
      <c r="A26" s="3" t="s">
        <v>156</v>
      </c>
      <c r="B26" s="3" t="s">
        <v>157</v>
      </c>
      <c r="C26" s="3" t="s">
        <v>16</v>
      </c>
      <c r="D26" s="4">
        <v>59.76</v>
      </c>
      <c r="E26" s="5">
        <v>6.5595716198125834E-2</v>
      </c>
      <c r="F26" s="4">
        <v>3.8306403870672501</v>
      </c>
      <c r="G26" s="3" t="s">
        <v>305</v>
      </c>
      <c r="H26" s="19">
        <f t="shared" si="5"/>
        <v>28</v>
      </c>
      <c r="I26" s="6">
        <f t="shared" si="0"/>
        <v>1539.4176</v>
      </c>
      <c r="J26" s="6">
        <f t="shared" si="1"/>
        <v>98.677296370852375</v>
      </c>
      <c r="K26" s="6">
        <f t="shared" si="2"/>
        <v>27.629642983838668</v>
      </c>
      <c r="L26" s="6">
        <f t="shared" si="3"/>
        <v>71.04765338701371</v>
      </c>
      <c r="M26" s="6">
        <f t="shared" si="4"/>
        <v>5.9206377822511422</v>
      </c>
    </row>
    <row r="27" spans="1:16" ht="15.75" x14ac:dyDescent="0.25">
      <c r="A27" s="3" t="s">
        <v>138</v>
      </c>
      <c r="B27" s="3" t="s">
        <v>139</v>
      </c>
      <c r="C27" s="3" t="s">
        <v>16</v>
      </c>
      <c r="D27" s="4">
        <v>21.51</v>
      </c>
      <c r="E27" s="5">
        <v>6.9127823325151008E-2</v>
      </c>
      <c r="F27" s="4">
        <v>1.4869394797240161</v>
      </c>
      <c r="G27" s="3" t="s">
        <v>305</v>
      </c>
      <c r="H27" s="19">
        <f t="shared" si="5"/>
        <v>28</v>
      </c>
      <c r="I27" s="6">
        <f t="shared" si="0"/>
        <v>554.09760000000006</v>
      </c>
      <c r="J27" s="6">
        <f t="shared" si="1"/>
        <v>38.303560997690653</v>
      </c>
      <c r="K27" s="6">
        <f t="shared" si="2"/>
        <v>10.724997079353384</v>
      </c>
      <c r="L27" s="6">
        <f t="shared" si="3"/>
        <v>27.578563918337267</v>
      </c>
      <c r="M27" s="6">
        <f t="shared" si="4"/>
        <v>2.2982136598614389</v>
      </c>
    </row>
    <row r="28" spans="1:16" ht="15.75" x14ac:dyDescent="0.25">
      <c r="A28" s="3" t="s">
        <v>162</v>
      </c>
      <c r="B28" s="3" t="s">
        <v>163</v>
      </c>
      <c r="C28" s="3" t="s">
        <v>16</v>
      </c>
      <c r="D28" s="4">
        <v>99.01</v>
      </c>
      <c r="E28" s="5">
        <v>6.3225936774063227E-2</v>
      </c>
      <c r="F28" s="4">
        <v>6.1274541779256682</v>
      </c>
      <c r="G28" s="3" t="s">
        <v>305</v>
      </c>
      <c r="H28" s="19">
        <f t="shared" si="5"/>
        <v>28</v>
      </c>
      <c r="I28" s="6">
        <f t="shared" si="0"/>
        <v>2550.4976000000001</v>
      </c>
      <c r="J28" s="6">
        <f t="shared" si="1"/>
        <v>157.8432196233652</v>
      </c>
      <c r="K28" s="6">
        <f t="shared" si="2"/>
        <v>44.196101494542262</v>
      </c>
      <c r="L28" s="6">
        <f t="shared" si="3"/>
        <v>113.64711812882294</v>
      </c>
      <c r="M28" s="6">
        <f t="shared" si="4"/>
        <v>9.470593177401911</v>
      </c>
    </row>
    <row r="29" spans="1:16" ht="15.75" x14ac:dyDescent="0.25">
      <c r="A29" s="3" t="s">
        <v>5</v>
      </c>
      <c r="B29" s="3" t="s">
        <v>6</v>
      </c>
      <c r="C29" s="3" t="s">
        <v>7</v>
      </c>
      <c r="D29" s="4">
        <v>22.89</v>
      </c>
      <c r="E29" s="5">
        <v>5.7667103538663167E-2</v>
      </c>
      <c r="F29" s="4">
        <v>1.8033999800682059</v>
      </c>
      <c r="G29" s="3" t="s">
        <v>48</v>
      </c>
      <c r="H29" s="19">
        <f t="shared" si="5"/>
        <v>28</v>
      </c>
      <c r="I29" s="6">
        <f t="shared" si="0"/>
        <v>589.64640000000009</v>
      </c>
      <c r="J29" s="6">
        <f t="shared" si="1"/>
        <v>46.455583486556982</v>
      </c>
      <c r="K29" s="6">
        <f t="shared" si="2"/>
        <v>13.007563376235955</v>
      </c>
      <c r="L29" s="6">
        <f t="shared" si="3"/>
        <v>33.448020110321025</v>
      </c>
      <c r="M29" s="6">
        <f t="shared" si="4"/>
        <v>2.7873350091934186</v>
      </c>
    </row>
    <row r="30" spans="1:16" ht="15.75" x14ac:dyDescent="0.25">
      <c r="A30" s="3" t="s">
        <v>118</v>
      </c>
      <c r="B30" s="3" t="s">
        <v>119</v>
      </c>
      <c r="C30" s="3" t="s">
        <v>16</v>
      </c>
      <c r="D30" s="4">
        <v>22.89</v>
      </c>
      <c r="E30" s="5">
        <v>8.0384447356924418E-2</v>
      </c>
      <c r="F30" s="4">
        <v>1.7772765425832691</v>
      </c>
      <c r="G30" s="3" t="s">
        <v>305</v>
      </c>
      <c r="H30" s="19">
        <f t="shared" si="5"/>
        <v>28</v>
      </c>
      <c r="I30" s="6">
        <f t="shared" si="0"/>
        <v>589.64640000000009</v>
      </c>
      <c r="J30" s="6">
        <f t="shared" si="1"/>
        <v>45.782643736945012</v>
      </c>
      <c r="K30" s="6">
        <f t="shared" si="2"/>
        <v>12.819140246344604</v>
      </c>
      <c r="L30" s="6">
        <f t="shared" si="3"/>
        <v>32.963503490600409</v>
      </c>
      <c r="M30" s="6">
        <f t="shared" si="4"/>
        <v>2.7469586242167008</v>
      </c>
    </row>
    <row r="31" spans="1:16" ht="15.75" x14ac:dyDescent="0.25">
      <c r="A31" s="3" t="s">
        <v>263</v>
      </c>
      <c r="B31" s="3" t="s">
        <v>264</v>
      </c>
      <c r="C31" s="3" t="s">
        <v>16</v>
      </c>
      <c r="D31" s="4">
        <v>11.65</v>
      </c>
      <c r="E31" s="5">
        <v>3.7768240343347637E-2</v>
      </c>
      <c r="F31" s="4">
        <v>1.666340763553761</v>
      </c>
      <c r="G31" s="3" t="s">
        <v>305</v>
      </c>
      <c r="H31" s="19">
        <f t="shared" si="5"/>
        <v>28</v>
      </c>
      <c r="I31" s="6">
        <f t="shared" si="0"/>
        <v>300.10399999999998</v>
      </c>
      <c r="J31" s="6">
        <f t="shared" si="1"/>
        <v>42.924938069144886</v>
      </c>
      <c r="K31" s="6">
        <f t="shared" si="2"/>
        <v>12.018982659360569</v>
      </c>
      <c r="L31" s="6">
        <f t="shared" si="3"/>
        <v>30.905955409784319</v>
      </c>
      <c r="M31" s="6">
        <f t="shared" si="4"/>
        <v>2.5754962841486932</v>
      </c>
    </row>
    <row r="32" spans="1:16" ht="15.75" x14ac:dyDescent="0.25">
      <c r="A32" s="3" t="s">
        <v>106</v>
      </c>
      <c r="B32" s="3" t="s">
        <v>107</v>
      </c>
      <c r="C32" s="3" t="s">
        <v>16</v>
      </c>
      <c r="D32" s="4">
        <v>4.71</v>
      </c>
      <c r="E32" s="5">
        <v>8.4925690021231431E-2</v>
      </c>
      <c r="F32" s="4">
        <v>0.38822294975557098</v>
      </c>
      <c r="G32" s="3" t="s">
        <v>305</v>
      </c>
      <c r="H32" s="19">
        <f t="shared" si="5"/>
        <v>28</v>
      </c>
      <c r="I32" s="6">
        <f t="shared" si="0"/>
        <v>121.3296</v>
      </c>
      <c r="J32" s="6">
        <f t="shared" si="1"/>
        <v>10.000623185703509</v>
      </c>
      <c r="K32" s="6">
        <f t="shared" si="2"/>
        <v>2.8001744919969829</v>
      </c>
      <c r="L32" s="6">
        <f t="shared" si="3"/>
        <v>7.2004486937065257</v>
      </c>
      <c r="M32" s="6">
        <f t="shared" si="4"/>
        <v>0.60003739114221044</v>
      </c>
    </row>
    <row r="33" spans="1:13" ht="15.75" x14ac:dyDescent="0.25">
      <c r="A33" s="3" t="s">
        <v>291</v>
      </c>
      <c r="B33" s="3" t="s">
        <v>292</v>
      </c>
      <c r="C33" s="3" t="s">
        <v>16</v>
      </c>
      <c r="D33" s="4">
        <v>8.56</v>
      </c>
      <c r="E33" s="5">
        <v>3.2374221607185998E-2</v>
      </c>
      <c r="F33" s="4">
        <v>0.27712333695751901</v>
      </c>
      <c r="G33" s="3" t="s">
        <v>305</v>
      </c>
      <c r="H33" s="19">
        <f t="shared" si="5"/>
        <v>28</v>
      </c>
      <c r="I33" s="6">
        <f t="shared" si="0"/>
        <v>220.50560000000002</v>
      </c>
      <c r="J33" s="6">
        <f t="shared" si="1"/>
        <v>7.1386971600256901</v>
      </c>
      <c r="K33" s="6">
        <f t="shared" si="2"/>
        <v>1.9988352048071933</v>
      </c>
      <c r="L33" s="6">
        <f t="shared" si="3"/>
        <v>5.139861955218497</v>
      </c>
      <c r="M33" s="6">
        <f t="shared" si="4"/>
        <v>0.42832182960154142</v>
      </c>
    </row>
    <row r="34" spans="1:13" ht="15.75" x14ac:dyDescent="0.25">
      <c r="A34" s="3" t="s">
        <v>126</v>
      </c>
      <c r="B34" s="3" t="s">
        <v>127</v>
      </c>
      <c r="C34" s="3" t="s">
        <v>16</v>
      </c>
      <c r="D34" s="4">
        <v>6.5</v>
      </c>
      <c r="E34" s="5">
        <v>7.7874537735778002E-2</v>
      </c>
      <c r="F34" s="4">
        <v>0.50618449528256304</v>
      </c>
      <c r="G34" s="3" t="s">
        <v>305</v>
      </c>
      <c r="H34" s="19">
        <f t="shared" si="5"/>
        <v>28</v>
      </c>
      <c r="I34" s="6">
        <f t="shared" si="0"/>
        <v>167.44</v>
      </c>
      <c r="J34" s="6">
        <f t="shared" si="1"/>
        <v>13.039312598478825</v>
      </c>
      <c r="K34" s="6">
        <f t="shared" si="2"/>
        <v>3.6510075275740714</v>
      </c>
      <c r="L34" s="6">
        <f t="shared" si="3"/>
        <v>9.3883050709047531</v>
      </c>
      <c r="M34" s="6">
        <f t="shared" si="4"/>
        <v>0.78235875590872939</v>
      </c>
    </row>
    <row r="35" spans="1:13" ht="15.75" x14ac:dyDescent="0.25">
      <c r="A35" s="3" t="s">
        <v>281</v>
      </c>
      <c r="B35" s="3" t="s">
        <v>282</v>
      </c>
      <c r="C35" s="3" t="s">
        <v>16</v>
      </c>
      <c r="D35" s="4">
        <v>25.26</v>
      </c>
      <c r="E35" s="5">
        <v>3.4837688044338871E-2</v>
      </c>
      <c r="F35" s="4">
        <v>0.86939477155268308</v>
      </c>
      <c r="G35" s="3" t="s">
        <v>305</v>
      </c>
      <c r="H35" s="19">
        <f t="shared" si="5"/>
        <v>28</v>
      </c>
      <c r="I35" s="6">
        <f t="shared" si="0"/>
        <v>650.69760000000008</v>
      </c>
      <c r="J35" s="6">
        <f t="shared" si="1"/>
        <v>22.395609315197117</v>
      </c>
      <c r="K35" s="6">
        <f t="shared" si="2"/>
        <v>6.2707706082551935</v>
      </c>
      <c r="L35" s="6">
        <f t="shared" si="3"/>
        <v>16.124838706941922</v>
      </c>
      <c r="M35" s="6">
        <f t="shared" si="4"/>
        <v>1.3437365589118269</v>
      </c>
    </row>
    <row r="36" spans="1:13" ht="15.75" x14ac:dyDescent="0.25">
      <c r="A36" s="3" t="s">
        <v>251</v>
      </c>
      <c r="B36" s="3" t="s">
        <v>252</v>
      </c>
      <c r="C36" s="3" t="s">
        <v>16</v>
      </c>
      <c r="D36" s="4">
        <v>104.01</v>
      </c>
      <c r="E36" s="5">
        <v>3.9611575810018257E-2</v>
      </c>
      <c r="F36" s="4">
        <v>3.9674250016275949</v>
      </c>
      <c r="G36" s="3" t="s">
        <v>305</v>
      </c>
      <c r="H36" s="19">
        <f t="shared" si="5"/>
        <v>28</v>
      </c>
      <c r="I36" s="6">
        <f t="shared" si="0"/>
        <v>2679.2976000000003</v>
      </c>
      <c r="J36" s="6">
        <f t="shared" si="1"/>
        <v>102.20086804192684</v>
      </c>
      <c r="K36" s="6">
        <f t="shared" si="2"/>
        <v>28.616243051739517</v>
      </c>
      <c r="L36" s="6">
        <f t="shared" si="3"/>
        <v>73.584624990187322</v>
      </c>
      <c r="M36" s="6">
        <f t="shared" si="4"/>
        <v>6.1320520825156102</v>
      </c>
    </row>
    <row r="37" spans="1:13" ht="15.75" x14ac:dyDescent="0.25">
      <c r="A37" s="3" t="s">
        <v>231</v>
      </c>
      <c r="B37" s="3" t="s">
        <v>232</v>
      </c>
      <c r="C37" s="3" t="s">
        <v>8</v>
      </c>
      <c r="D37" s="4">
        <v>66.819999999999993</v>
      </c>
      <c r="E37" s="5">
        <v>4.3163073445744E-2</v>
      </c>
      <c r="F37" s="4">
        <v>2.8841565676446459</v>
      </c>
      <c r="G37" s="3" t="s">
        <v>305</v>
      </c>
      <c r="H37" s="19">
        <f t="shared" si="5"/>
        <v>28</v>
      </c>
      <c r="I37" s="6">
        <f t="shared" si="0"/>
        <v>1721.2831999999999</v>
      </c>
      <c r="J37" s="6">
        <f t="shared" si="1"/>
        <v>74.29587318252608</v>
      </c>
      <c r="K37" s="6">
        <f t="shared" si="2"/>
        <v>20.802844491107304</v>
      </c>
      <c r="L37" s="6">
        <f t="shared" si="3"/>
        <v>53.493028691418772</v>
      </c>
      <c r="M37" s="6">
        <f t="shared" si="4"/>
        <v>4.4577523909515646</v>
      </c>
    </row>
    <row r="38" spans="1:13" ht="15.75" x14ac:dyDescent="0.25">
      <c r="A38" s="3" t="s">
        <v>102</v>
      </c>
      <c r="B38" s="3" t="s">
        <v>103</v>
      </c>
      <c r="C38" s="3" t="s">
        <v>16</v>
      </c>
      <c r="D38" s="4">
        <v>17.53</v>
      </c>
      <c r="E38" s="5">
        <v>8.6708499714774664E-2</v>
      </c>
      <c r="F38" s="4">
        <v>1.4699729759539091</v>
      </c>
      <c r="G38" s="3" t="s">
        <v>305</v>
      </c>
      <c r="H38" s="19">
        <f t="shared" si="5"/>
        <v>28</v>
      </c>
      <c r="I38" s="6">
        <f t="shared" si="0"/>
        <v>451.57280000000003</v>
      </c>
      <c r="J38" s="6">
        <f t="shared" si="1"/>
        <v>37.866503860572706</v>
      </c>
      <c r="K38" s="6">
        <f t="shared" si="2"/>
        <v>10.602621080960359</v>
      </c>
      <c r="L38" s="6">
        <f t="shared" si="3"/>
        <v>27.263882779612345</v>
      </c>
      <c r="M38" s="6">
        <f t="shared" si="4"/>
        <v>2.2719902316343621</v>
      </c>
    </row>
    <row r="39" spans="1:13" ht="15.75" x14ac:dyDescent="0.25">
      <c r="A39" s="3" t="s">
        <v>221</v>
      </c>
      <c r="B39" s="3" t="s">
        <v>222</v>
      </c>
      <c r="C39" s="3" t="s">
        <v>16</v>
      </c>
      <c r="D39" s="4">
        <v>25.27</v>
      </c>
      <c r="E39" s="5">
        <v>4.5904234269885227E-2</v>
      </c>
      <c r="F39" s="4">
        <v>1.1093943878520509</v>
      </c>
      <c r="G39" s="3" t="s">
        <v>305</v>
      </c>
      <c r="H39" s="19">
        <f t="shared" si="5"/>
        <v>28</v>
      </c>
      <c r="I39" s="6">
        <f t="shared" si="0"/>
        <v>650.95519999999999</v>
      </c>
      <c r="J39" s="6">
        <f t="shared" si="1"/>
        <v>28.577999431068832</v>
      </c>
      <c r="K39" s="6">
        <f t="shared" si="2"/>
        <v>8.0018398406992741</v>
      </c>
      <c r="L39" s="6">
        <f t="shared" si="3"/>
        <v>20.576159590369556</v>
      </c>
      <c r="M39" s="6">
        <f t="shared" si="4"/>
        <v>1.7146799658641296</v>
      </c>
    </row>
    <row r="40" spans="1:13" ht="15.75" x14ac:dyDescent="0.25">
      <c r="A40" s="3" t="s">
        <v>211</v>
      </c>
      <c r="B40" s="3" t="s">
        <v>212</v>
      </c>
      <c r="C40" s="3" t="s">
        <v>16</v>
      </c>
      <c r="D40" s="4">
        <v>42.04</v>
      </c>
      <c r="E40" s="5">
        <v>4.8525214081826827E-2</v>
      </c>
      <c r="F40" s="4">
        <v>1.9667678962375561</v>
      </c>
      <c r="G40" s="3" t="s">
        <v>305</v>
      </c>
      <c r="H40" s="19">
        <f t="shared" si="5"/>
        <v>28</v>
      </c>
      <c r="I40" s="6">
        <f t="shared" si="0"/>
        <v>1082.9503999999999</v>
      </c>
      <c r="J40" s="6">
        <f t="shared" si="1"/>
        <v>50.663941007079444</v>
      </c>
      <c r="K40" s="6">
        <f t="shared" si="2"/>
        <v>14.185903481982246</v>
      </c>
      <c r="L40" s="6">
        <f t="shared" si="3"/>
        <v>36.4780375250972</v>
      </c>
      <c r="M40" s="6">
        <f t="shared" si="4"/>
        <v>3.0398364604247665</v>
      </c>
    </row>
    <row r="41" spans="1:13" ht="15.75" x14ac:dyDescent="0.25">
      <c r="A41" s="3" t="s">
        <v>186</v>
      </c>
      <c r="B41" s="3" t="s">
        <v>187</v>
      </c>
      <c r="C41" s="3" t="s">
        <v>16</v>
      </c>
      <c r="D41" s="4">
        <v>22.85</v>
      </c>
      <c r="E41" s="5">
        <v>5.6017505470459507E-2</v>
      </c>
      <c r="F41" s="4">
        <v>1.2533926099527439</v>
      </c>
      <c r="G41" s="3" t="s">
        <v>305</v>
      </c>
      <c r="H41" s="19">
        <f t="shared" si="5"/>
        <v>28</v>
      </c>
      <c r="I41" s="6">
        <f t="shared" si="0"/>
        <v>588.6160000000001</v>
      </c>
      <c r="J41" s="6">
        <f t="shared" si="1"/>
        <v>32.287393632382681</v>
      </c>
      <c r="K41" s="6">
        <f t="shared" si="2"/>
        <v>9.0404702170671509</v>
      </c>
      <c r="L41" s="6">
        <f t="shared" si="3"/>
        <v>23.246923415315528</v>
      </c>
      <c r="M41" s="6">
        <f t="shared" si="4"/>
        <v>1.9372436179429606</v>
      </c>
    </row>
    <row r="42" spans="1:13" ht="15.75" x14ac:dyDescent="0.25">
      <c r="A42" s="3" t="s">
        <v>293</v>
      </c>
      <c r="B42" s="3" t="s">
        <v>294</v>
      </c>
      <c r="C42" s="3" t="s">
        <v>16</v>
      </c>
      <c r="D42" s="4">
        <v>19.28</v>
      </c>
      <c r="E42" s="5">
        <v>3.2276797496104001E-2</v>
      </c>
      <c r="F42" s="4">
        <v>0.62229665572488801</v>
      </c>
      <c r="G42" s="3" t="s">
        <v>305</v>
      </c>
      <c r="H42" s="19">
        <f t="shared" si="5"/>
        <v>28</v>
      </c>
      <c r="I42" s="6">
        <f t="shared" si="0"/>
        <v>496.65280000000007</v>
      </c>
      <c r="J42" s="6">
        <f t="shared" si="1"/>
        <v>16.030361851473117</v>
      </c>
      <c r="K42" s="6">
        <f t="shared" si="2"/>
        <v>4.4885013184124736</v>
      </c>
      <c r="L42" s="6">
        <f t="shared" si="3"/>
        <v>11.541860533060643</v>
      </c>
      <c r="M42" s="6">
        <f t="shared" si="4"/>
        <v>0.96182171108838688</v>
      </c>
    </row>
    <row r="43" spans="1:13" ht="15.75" x14ac:dyDescent="0.25">
      <c r="A43" s="3" t="s">
        <v>98</v>
      </c>
      <c r="B43" s="3" t="s">
        <v>99</v>
      </c>
      <c r="C43" s="3" t="s">
        <v>16</v>
      </c>
      <c r="D43" s="4">
        <v>11.62</v>
      </c>
      <c r="E43" s="5">
        <v>9.122203098106714E-2</v>
      </c>
      <c r="F43" s="4">
        <v>1.0251257719955851</v>
      </c>
      <c r="G43" s="3" t="s">
        <v>305</v>
      </c>
      <c r="H43" s="19">
        <f t="shared" si="5"/>
        <v>28</v>
      </c>
      <c r="I43" s="6">
        <f t="shared" si="0"/>
        <v>299.33119999999997</v>
      </c>
      <c r="J43" s="6">
        <f t="shared" si="1"/>
        <v>26.407239886606273</v>
      </c>
      <c r="K43" s="6">
        <f t="shared" si="2"/>
        <v>7.3940271682497576</v>
      </c>
      <c r="L43" s="6">
        <f t="shared" si="3"/>
        <v>19.013212718356517</v>
      </c>
      <c r="M43" s="6">
        <f t="shared" si="4"/>
        <v>1.5844343931963765</v>
      </c>
    </row>
    <row r="44" spans="1:13" ht="15.75" x14ac:dyDescent="0.25">
      <c r="A44" s="3" t="s">
        <v>182</v>
      </c>
      <c r="B44" s="3" t="s">
        <v>183</v>
      </c>
      <c r="C44" s="3" t="s">
        <v>16</v>
      </c>
      <c r="D44" s="4">
        <v>13.4</v>
      </c>
      <c r="E44" s="5">
        <v>5.6716417910447757E-2</v>
      </c>
      <c r="F44" s="4">
        <v>0.74415802535876907</v>
      </c>
      <c r="G44" s="3" t="s">
        <v>305</v>
      </c>
      <c r="H44" s="19">
        <f t="shared" si="5"/>
        <v>28</v>
      </c>
      <c r="I44" s="6">
        <f t="shared" si="0"/>
        <v>345.18400000000003</v>
      </c>
      <c r="J44" s="6">
        <f t="shared" si="1"/>
        <v>19.169510733241893</v>
      </c>
      <c r="K44" s="6">
        <f t="shared" si="2"/>
        <v>5.3674630053077301</v>
      </c>
      <c r="L44" s="6">
        <f t="shared" si="3"/>
        <v>13.802047727934163</v>
      </c>
      <c r="M44" s="6">
        <f t="shared" si="4"/>
        <v>1.1501706439945136</v>
      </c>
    </row>
    <row r="45" spans="1:13" ht="15.75" x14ac:dyDescent="0.25">
      <c r="A45" s="3" t="s">
        <v>164</v>
      </c>
      <c r="B45" s="3" t="s">
        <v>165</v>
      </c>
      <c r="C45" s="3" t="s">
        <v>16</v>
      </c>
      <c r="D45" s="4">
        <v>19.04</v>
      </c>
      <c r="E45" s="5">
        <v>6.3025210084033612E-2</v>
      </c>
      <c r="F45" s="4">
        <v>1.184597671522178</v>
      </c>
      <c r="G45" s="3" t="s">
        <v>305</v>
      </c>
      <c r="H45" s="19">
        <f t="shared" si="5"/>
        <v>28</v>
      </c>
      <c r="I45" s="6">
        <f t="shared" si="0"/>
        <v>490.47040000000004</v>
      </c>
      <c r="J45" s="6">
        <f t="shared" si="1"/>
        <v>30.515236018411304</v>
      </c>
      <c r="K45" s="6">
        <f t="shared" si="2"/>
        <v>8.5442660851551668</v>
      </c>
      <c r="L45" s="6">
        <f t="shared" si="3"/>
        <v>21.970969933256136</v>
      </c>
      <c r="M45" s="6">
        <f t="shared" si="4"/>
        <v>1.830914161104678</v>
      </c>
    </row>
    <row r="46" spans="1:13" ht="15.75" x14ac:dyDescent="0.25">
      <c r="A46" s="3" t="s">
        <v>74</v>
      </c>
      <c r="B46" s="3" t="s">
        <v>75</v>
      </c>
      <c r="C46" s="3" t="s">
        <v>16</v>
      </c>
      <c r="D46" s="4">
        <v>12</v>
      </c>
      <c r="E46" s="5">
        <v>0.13</v>
      </c>
      <c r="F46" s="4">
        <v>1.47129316729205</v>
      </c>
      <c r="G46" s="3" t="s">
        <v>305</v>
      </c>
      <c r="H46" s="19">
        <f t="shared" si="5"/>
        <v>28</v>
      </c>
      <c r="I46" s="6">
        <f t="shared" si="0"/>
        <v>309.12</v>
      </c>
      <c r="J46" s="6">
        <f t="shared" si="1"/>
        <v>37.90051198944321</v>
      </c>
      <c r="K46" s="6">
        <f t="shared" si="2"/>
        <v>10.612143357044101</v>
      </c>
      <c r="L46" s="6">
        <f t="shared" si="3"/>
        <v>27.288368632399109</v>
      </c>
      <c r="M46" s="6">
        <f t="shared" si="4"/>
        <v>2.2740307193665923</v>
      </c>
    </row>
    <row r="47" spans="1:13" ht="15.75" x14ac:dyDescent="0.25">
      <c r="A47" s="3" t="s">
        <v>64</v>
      </c>
      <c r="B47" s="3" t="s">
        <v>65</v>
      </c>
      <c r="C47" s="3" t="s">
        <v>16</v>
      </c>
      <c r="D47" s="4">
        <v>6.99</v>
      </c>
      <c r="E47" s="5">
        <v>0.13733905579399139</v>
      </c>
      <c r="F47" s="4">
        <v>0.89600110917581111</v>
      </c>
      <c r="G47" s="3" t="s">
        <v>305</v>
      </c>
      <c r="H47" s="19">
        <f t="shared" si="5"/>
        <v>28</v>
      </c>
      <c r="I47" s="6">
        <f t="shared" si="0"/>
        <v>180.0624</v>
      </c>
      <c r="J47" s="6">
        <f t="shared" si="1"/>
        <v>23.080988572368895</v>
      </c>
      <c r="K47" s="6">
        <f t="shared" si="2"/>
        <v>6.4626768002632913</v>
      </c>
      <c r="L47" s="6">
        <f t="shared" si="3"/>
        <v>16.618311772105603</v>
      </c>
      <c r="M47" s="6">
        <f t="shared" si="4"/>
        <v>1.3848593143421335</v>
      </c>
    </row>
    <row r="48" spans="1:13" ht="15.75" x14ac:dyDescent="0.25">
      <c r="A48" s="3" t="s">
        <v>30</v>
      </c>
      <c r="B48" s="3" t="s">
        <v>31</v>
      </c>
      <c r="C48" s="3" t="s">
        <v>7</v>
      </c>
      <c r="D48" s="4">
        <v>93.87</v>
      </c>
      <c r="E48" s="5">
        <v>3.5368062213699793E-2</v>
      </c>
      <c r="F48" s="4">
        <v>3.2369772981094682</v>
      </c>
      <c r="G48" s="3" t="s">
        <v>48</v>
      </c>
      <c r="H48" s="19">
        <f t="shared" si="5"/>
        <v>28</v>
      </c>
      <c r="I48" s="6">
        <f t="shared" si="0"/>
        <v>2418.0912000000003</v>
      </c>
      <c r="J48" s="6">
        <f t="shared" si="1"/>
        <v>83.384535199299904</v>
      </c>
      <c r="K48" s="6">
        <f t="shared" si="2"/>
        <v>23.347669855803975</v>
      </c>
      <c r="L48" s="6">
        <f t="shared" si="3"/>
        <v>60.036865343495933</v>
      </c>
      <c r="M48" s="6">
        <f t="shared" si="4"/>
        <v>5.0030721119579944</v>
      </c>
    </row>
    <row r="49" spans="1:13" ht="15.75" x14ac:dyDescent="0.25">
      <c r="A49" s="3" t="s">
        <v>30</v>
      </c>
      <c r="B49" s="3" t="s">
        <v>31</v>
      </c>
      <c r="C49" s="3" t="s">
        <v>7</v>
      </c>
      <c r="D49" s="4">
        <v>93.87</v>
      </c>
      <c r="E49" s="5">
        <v>3.5368062213699793E-2</v>
      </c>
      <c r="F49" s="4">
        <v>3.2369772981094682</v>
      </c>
      <c r="G49" s="3" t="s">
        <v>49</v>
      </c>
      <c r="H49" s="19">
        <f t="shared" si="5"/>
        <v>28</v>
      </c>
      <c r="I49" s="6">
        <f t="shared" si="0"/>
        <v>2418.0912000000003</v>
      </c>
      <c r="J49" s="6">
        <f t="shared" si="1"/>
        <v>83.384535199299904</v>
      </c>
      <c r="K49" s="6">
        <f t="shared" si="2"/>
        <v>23.347669855803975</v>
      </c>
      <c r="L49" s="6">
        <f t="shared" si="3"/>
        <v>60.036865343495933</v>
      </c>
      <c r="M49" s="6">
        <f t="shared" si="4"/>
        <v>5.0030721119579944</v>
      </c>
    </row>
    <row r="50" spans="1:13" ht="15.75" x14ac:dyDescent="0.25">
      <c r="A50" s="3" t="s">
        <v>301</v>
      </c>
      <c r="B50" s="3" t="s">
        <v>302</v>
      </c>
      <c r="C50" s="3" t="s">
        <v>16</v>
      </c>
      <c r="D50" s="4">
        <v>62.3</v>
      </c>
      <c r="E50" s="5">
        <v>3.065810593900482E-2</v>
      </c>
      <c r="F50" s="4">
        <v>1.8012314484230501</v>
      </c>
      <c r="G50" s="3" t="s">
        <v>305</v>
      </c>
      <c r="H50" s="19">
        <f t="shared" si="5"/>
        <v>28</v>
      </c>
      <c r="I50" s="6">
        <f t="shared" si="0"/>
        <v>1604.848</v>
      </c>
      <c r="J50" s="6">
        <f t="shared" si="1"/>
        <v>46.399722111377777</v>
      </c>
      <c r="K50" s="6">
        <f t="shared" si="2"/>
        <v>12.991922191185779</v>
      </c>
      <c r="L50" s="6">
        <f t="shared" si="3"/>
        <v>33.407799920191998</v>
      </c>
      <c r="M50" s="6">
        <f t="shared" si="4"/>
        <v>2.7839833266826663</v>
      </c>
    </row>
    <row r="51" spans="1:13" ht="15.75" x14ac:dyDescent="0.25">
      <c r="A51" s="3" t="s">
        <v>112</v>
      </c>
      <c r="B51" s="3" t="s">
        <v>113</v>
      </c>
      <c r="C51" s="3" t="s">
        <v>16</v>
      </c>
      <c r="D51" s="4">
        <v>40.479999999999997</v>
      </c>
      <c r="E51" s="5">
        <v>8.4486166007905136E-2</v>
      </c>
      <c r="F51" s="4">
        <v>3.2052043458388129</v>
      </c>
      <c r="G51" s="3" t="s">
        <v>305</v>
      </c>
      <c r="H51" s="19">
        <f t="shared" si="5"/>
        <v>28</v>
      </c>
      <c r="I51" s="6">
        <f t="shared" si="0"/>
        <v>1042.7647999999999</v>
      </c>
      <c r="J51" s="6">
        <f t="shared" si="1"/>
        <v>82.566063948807823</v>
      </c>
      <c r="K51" s="6">
        <f t="shared" si="2"/>
        <v>23.118497905666192</v>
      </c>
      <c r="L51" s="6">
        <f t="shared" si="3"/>
        <v>59.447566043141634</v>
      </c>
      <c r="M51" s="6">
        <f t="shared" si="4"/>
        <v>4.9539638369284695</v>
      </c>
    </row>
    <row r="52" spans="1:13" ht="15.75" x14ac:dyDescent="0.25">
      <c r="A52" s="3" t="s">
        <v>237</v>
      </c>
      <c r="B52" s="3" t="s">
        <v>238</v>
      </c>
      <c r="C52" s="3" t="s">
        <v>16</v>
      </c>
      <c r="D52" s="4">
        <v>26.88</v>
      </c>
      <c r="E52" s="5">
        <v>4.2410714285714281E-2</v>
      </c>
      <c r="F52" s="4">
        <v>1.1111787056643629</v>
      </c>
      <c r="G52" s="3" t="s">
        <v>305</v>
      </c>
      <c r="H52" s="19">
        <f t="shared" si="5"/>
        <v>28</v>
      </c>
      <c r="I52" s="6">
        <f t="shared" si="0"/>
        <v>692.42880000000002</v>
      </c>
      <c r="J52" s="6">
        <f t="shared" si="1"/>
        <v>28.623963457913991</v>
      </c>
      <c r="K52" s="6">
        <f t="shared" si="2"/>
        <v>8.0147097682159174</v>
      </c>
      <c r="L52" s="6">
        <f t="shared" si="3"/>
        <v>20.609253689698072</v>
      </c>
      <c r="M52" s="6">
        <f t="shared" si="4"/>
        <v>1.7174378074748393</v>
      </c>
    </row>
    <row r="53" spans="1:13" ht="15.75" x14ac:dyDescent="0.25">
      <c r="A53" s="3" t="s">
        <v>241</v>
      </c>
      <c r="B53" s="3" t="s">
        <v>242</v>
      </c>
      <c r="C53" s="3" t="s">
        <v>16</v>
      </c>
      <c r="D53" s="4">
        <v>65.38</v>
      </c>
      <c r="E53" s="5">
        <v>4.1297032731722243E-2</v>
      </c>
      <c r="F53" s="4">
        <v>2.6203171573308248</v>
      </c>
      <c r="G53" s="3" t="s">
        <v>305</v>
      </c>
      <c r="H53" s="19">
        <f t="shared" si="5"/>
        <v>28</v>
      </c>
      <c r="I53" s="6">
        <f t="shared" si="0"/>
        <v>1684.1887999999999</v>
      </c>
      <c r="J53" s="6">
        <f t="shared" si="1"/>
        <v>67.499369972842047</v>
      </c>
      <c r="K53" s="6">
        <f t="shared" si="2"/>
        <v>18.899823592395776</v>
      </c>
      <c r="L53" s="6">
        <f t="shared" si="3"/>
        <v>48.59954638044627</v>
      </c>
      <c r="M53" s="6">
        <f t="shared" si="4"/>
        <v>4.0499621983705225</v>
      </c>
    </row>
    <row r="54" spans="1:13" ht="15.75" x14ac:dyDescent="0.25">
      <c r="A54" s="3" t="s">
        <v>174</v>
      </c>
      <c r="B54" s="3" t="s">
        <v>175</v>
      </c>
      <c r="C54" s="3" t="s">
        <v>16</v>
      </c>
      <c r="D54" s="4">
        <v>24.05</v>
      </c>
      <c r="E54" s="5">
        <v>5.8212058212058208E-2</v>
      </c>
      <c r="F54" s="4">
        <v>1.341244391179738</v>
      </c>
      <c r="G54" s="3" t="s">
        <v>305</v>
      </c>
      <c r="H54" s="19">
        <f t="shared" si="5"/>
        <v>28</v>
      </c>
      <c r="I54" s="6">
        <f t="shared" si="0"/>
        <v>619.52800000000002</v>
      </c>
      <c r="J54" s="6">
        <f t="shared" si="1"/>
        <v>34.550455516790052</v>
      </c>
      <c r="K54" s="6">
        <f t="shared" si="2"/>
        <v>9.6741275447012161</v>
      </c>
      <c r="L54" s="6">
        <f t="shared" si="3"/>
        <v>24.876327972088838</v>
      </c>
      <c r="M54" s="6">
        <f t="shared" si="4"/>
        <v>2.073027331007403</v>
      </c>
    </row>
    <row r="55" spans="1:13" ht="15.75" x14ac:dyDescent="0.25">
      <c r="A55" s="3" t="s">
        <v>295</v>
      </c>
      <c r="B55" s="3" t="s">
        <v>296</v>
      </c>
      <c r="C55" s="3" t="s">
        <v>16</v>
      </c>
      <c r="D55" s="4">
        <v>46.27</v>
      </c>
      <c r="E55" s="5">
        <v>3.1986168143505508E-2</v>
      </c>
      <c r="F55" s="4">
        <v>1.3171623381684789</v>
      </c>
      <c r="G55" s="3" t="s">
        <v>305</v>
      </c>
      <c r="H55" s="19">
        <f t="shared" si="5"/>
        <v>28</v>
      </c>
      <c r="I55" s="6">
        <f t="shared" si="0"/>
        <v>1191.9152000000001</v>
      </c>
      <c r="J55" s="6">
        <f t="shared" si="1"/>
        <v>33.930101831220014</v>
      </c>
      <c r="K55" s="6">
        <f t="shared" si="2"/>
        <v>9.500428512741605</v>
      </c>
      <c r="L55" s="6">
        <f t="shared" si="3"/>
        <v>24.429673318478407</v>
      </c>
      <c r="M55" s="6">
        <f t="shared" si="4"/>
        <v>2.0358061098732008</v>
      </c>
    </row>
    <row r="56" spans="1:13" ht="15.75" x14ac:dyDescent="0.25">
      <c r="A56" s="3" t="s">
        <v>17</v>
      </c>
      <c r="B56" s="3" t="s">
        <v>18</v>
      </c>
      <c r="C56" s="3" t="s">
        <v>7</v>
      </c>
      <c r="D56" s="4">
        <v>39.68</v>
      </c>
      <c r="E56" s="5">
        <v>4.4102822580645157E-2</v>
      </c>
      <c r="F56" s="4">
        <v>1.8474200596586421</v>
      </c>
      <c r="G56" s="3" t="s">
        <v>48</v>
      </c>
      <c r="H56" s="19">
        <f t="shared" si="5"/>
        <v>28</v>
      </c>
      <c r="I56" s="6">
        <f t="shared" si="0"/>
        <v>1022.1568</v>
      </c>
      <c r="J56" s="6">
        <f t="shared" si="1"/>
        <v>47.589540736806619</v>
      </c>
      <c r="K56" s="6">
        <f t="shared" si="2"/>
        <v>13.325071406305854</v>
      </c>
      <c r="L56" s="6">
        <f t="shared" si="3"/>
        <v>34.264469330500766</v>
      </c>
      <c r="M56" s="6">
        <f t="shared" si="4"/>
        <v>2.8553724442083972</v>
      </c>
    </row>
    <row r="57" spans="1:13" ht="15.75" x14ac:dyDescent="0.25">
      <c r="A57" s="3" t="s">
        <v>140</v>
      </c>
      <c r="B57" s="3" t="s">
        <v>141</v>
      </c>
      <c r="C57" s="3" t="s">
        <v>16</v>
      </c>
      <c r="D57" s="4">
        <v>44.5</v>
      </c>
      <c r="E57" s="5">
        <v>6.8314606741573039E-2</v>
      </c>
      <c r="F57" s="4">
        <v>2.8061311704430452</v>
      </c>
      <c r="G57" s="3" t="s">
        <v>305</v>
      </c>
      <c r="H57" s="19">
        <f t="shared" si="5"/>
        <v>28</v>
      </c>
      <c r="I57" s="6">
        <f t="shared" si="0"/>
        <v>1146.32</v>
      </c>
      <c r="J57" s="6">
        <f t="shared" si="1"/>
        <v>72.285938950612845</v>
      </c>
      <c r="K57" s="6">
        <f t="shared" si="2"/>
        <v>20.240062906171598</v>
      </c>
      <c r="L57" s="6">
        <f t="shared" si="3"/>
        <v>52.045876044441243</v>
      </c>
      <c r="M57" s="6">
        <f t="shared" si="4"/>
        <v>4.3371563370367703</v>
      </c>
    </row>
    <row r="58" spans="1:13" ht="15.75" x14ac:dyDescent="0.25">
      <c r="A58" s="3" t="s">
        <v>96</v>
      </c>
      <c r="B58" s="3" t="s">
        <v>97</v>
      </c>
      <c r="C58" s="3" t="s">
        <v>16</v>
      </c>
      <c r="D58" s="4">
        <v>8.66</v>
      </c>
      <c r="E58" s="5">
        <v>9.6997690531177821E-2</v>
      </c>
      <c r="F58" s="4">
        <v>0.81325326115508312</v>
      </c>
      <c r="G58" s="3" t="s">
        <v>305</v>
      </c>
      <c r="H58" s="19">
        <f t="shared" si="5"/>
        <v>28</v>
      </c>
      <c r="I58" s="6">
        <f t="shared" si="0"/>
        <v>223.08160000000004</v>
      </c>
      <c r="J58" s="6">
        <f t="shared" si="1"/>
        <v>20.949404007354943</v>
      </c>
      <c r="K58" s="6">
        <f t="shared" si="2"/>
        <v>5.8658331220593842</v>
      </c>
      <c r="L58" s="6">
        <f t="shared" si="3"/>
        <v>15.083570885295558</v>
      </c>
      <c r="M58" s="6">
        <f t="shared" si="4"/>
        <v>1.2569642404412964</v>
      </c>
    </row>
    <row r="59" spans="1:13" ht="15.75" x14ac:dyDescent="0.25">
      <c r="A59" s="3" t="s">
        <v>54</v>
      </c>
      <c r="B59" s="3" t="s">
        <v>55</v>
      </c>
      <c r="C59" s="3" t="s">
        <v>16</v>
      </c>
      <c r="D59" s="4">
        <v>7.46</v>
      </c>
      <c r="E59" s="5">
        <v>0.14745308310991961</v>
      </c>
      <c r="F59" s="4">
        <v>1.3020049004872869</v>
      </c>
      <c r="G59" s="3" t="s">
        <v>305</v>
      </c>
      <c r="H59" s="19">
        <f t="shared" si="5"/>
        <v>28</v>
      </c>
      <c r="I59" s="6">
        <f t="shared" si="0"/>
        <v>192.1696</v>
      </c>
      <c r="J59" s="6">
        <f t="shared" si="1"/>
        <v>33.539646236552514</v>
      </c>
      <c r="K59" s="6">
        <f t="shared" si="2"/>
        <v>9.3911009462347046</v>
      </c>
      <c r="L59" s="6">
        <f t="shared" si="3"/>
        <v>24.148545290317809</v>
      </c>
      <c r="M59" s="6">
        <f t="shared" si="4"/>
        <v>2.0123787741931509</v>
      </c>
    </row>
    <row r="60" spans="1:13" ht="15.75" x14ac:dyDescent="0.25">
      <c r="A60" s="3" t="s">
        <v>108</v>
      </c>
      <c r="B60" s="3" t="s">
        <v>109</v>
      </c>
      <c r="C60" s="3" t="s">
        <v>16</v>
      </c>
      <c r="D60" s="4">
        <v>14.15</v>
      </c>
      <c r="E60" s="5">
        <v>8.4805653710247342E-2</v>
      </c>
      <c r="F60" s="4">
        <v>1.1084399104759339</v>
      </c>
      <c r="G60" s="3" t="s">
        <v>305</v>
      </c>
      <c r="H60" s="19">
        <f t="shared" si="5"/>
        <v>28</v>
      </c>
      <c r="I60" s="6">
        <f t="shared" si="0"/>
        <v>364.50400000000002</v>
      </c>
      <c r="J60" s="6">
        <f t="shared" si="1"/>
        <v>28.553412093860061</v>
      </c>
      <c r="K60" s="6">
        <f t="shared" si="2"/>
        <v>7.994955386280818</v>
      </c>
      <c r="L60" s="6">
        <f t="shared" si="3"/>
        <v>20.558456707579243</v>
      </c>
      <c r="M60" s="6">
        <f t="shared" si="4"/>
        <v>1.7132047256316036</v>
      </c>
    </row>
    <row r="61" spans="1:13" ht="15.75" x14ac:dyDescent="0.25">
      <c r="A61" s="3" t="s">
        <v>154</v>
      </c>
      <c r="B61" s="3" t="s">
        <v>155</v>
      </c>
      <c r="C61" s="3" t="s">
        <v>16</v>
      </c>
      <c r="D61" s="4">
        <v>27.32</v>
      </c>
      <c r="E61" s="5">
        <v>6.5885797950219621E-2</v>
      </c>
      <c r="F61" s="4">
        <v>1.7189519761593459</v>
      </c>
      <c r="G61" s="3" t="s">
        <v>305</v>
      </c>
      <c r="H61" s="19">
        <f t="shared" si="5"/>
        <v>28</v>
      </c>
      <c r="I61" s="6">
        <f t="shared" si="0"/>
        <v>703.7632000000001</v>
      </c>
      <c r="J61" s="6">
        <f t="shared" si="1"/>
        <v>44.280202905864755</v>
      </c>
      <c r="K61" s="6">
        <f t="shared" si="2"/>
        <v>12.398456813642133</v>
      </c>
      <c r="L61" s="6">
        <f t="shared" si="3"/>
        <v>31.88174609222262</v>
      </c>
      <c r="M61" s="6">
        <f t="shared" si="4"/>
        <v>2.6568121743518849</v>
      </c>
    </row>
    <row r="62" spans="1:13" ht="15.75" x14ac:dyDescent="0.25">
      <c r="A62" s="3" t="s">
        <v>200</v>
      </c>
      <c r="B62" s="3" t="s">
        <v>201</v>
      </c>
      <c r="C62" s="3" t="s">
        <v>16</v>
      </c>
      <c r="D62" s="4">
        <v>32.130000000000003</v>
      </c>
      <c r="E62" s="5">
        <v>5.1665110488639893E-2</v>
      </c>
      <c r="F62" s="4">
        <v>1.563516597850221</v>
      </c>
      <c r="G62" s="3" t="s">
        <v>305</v>
      </c>
      <c r="H62" s="19">
        <f t="shared" si="5"/>
        <v>28</v>
      </c>
      <c r="I62" s="6">
        <f t="shared" si="0"/>
        <v>827.66880000000015</v>
      </c>
      <c r="J62" s="6">
        <f t="shared" si="1"/>
        <v>40.276187560621693</v>
      </c>
      <c r="K62" s="6">
        <f t="shared" si="2"/>
        <v>11.277332516974075</v>
      </c>
      <c r="L62" s="6">
        <f t="shared" si="3"/>
        <v>28.998855043647616</v>
      </c>
      <c r="M62" s="6">
        <f t="shared" si="4"/>
        <v>2.4165712536373012</v>
      </c>
    </row>
    <row r="63" spans="1:13" ht="15.75" x14ac:dyDescent="0.25">
      <c r="A63" s="3" t="s">
        <v>122</v>
      </c>
      <c r="B63" s="3" t="s">
        <v>123</v>
      </c>
      <c r="C63" s="3" t="s">
        <v>16</v>
      </c>
      <c r="D63" s="4">
        <v>25.33</v>
      </c>
      <c r="E63" s="5">
        <v>7.8957757599684181E-2</v>
      </c>
      <c r="F63" s="4">
        <v>1.938647442543544</v>
      </c>
      <c r="G63" s="3" t="s">
        <v>305</v>
      </c>
      <c r="H63" s="19">
        <f t="shared" si="5"/>
        <v>28</v>
      </c>
      <c r="I63" s="6">
        <f t="shared" si="0"/>
        <v>652.50080000000003</v>
      </c>
      <c r="J63" s="6">
        <f t="shared" si="1"/>
        <v>49.939558119921692</v>
      </c>
      <c r="K63" s="6">
        <f t="shared" si="2"/>
        <v>13.983076273578074</v>
      </c>
      <c r="L63" s="6">
        <f t="shared" si="3"/>
        <v>35.956481846343621</v>
      </c>
      <c r="M63" s="6">
        <f t="shared" si="4"/>
        <v>2.9963734871953016</v>
      </c>
    </row>
    <row r="64" spans="1:13" ht="15.75" x14ac:dyDescent="0.25">
      <c r="A64" s="3" t="s">
        <v>277</v>
      </c>
      <c r="B64" s="3" t="s">
        <v>278</v>
      </c>
      <c r="C64" s="3" t="s">
        <v>16</v>
      </c>
      <c r="D64" s="4">
        <v>4.88</v>
      </c>
      <c r="E64" s="5">
        <v>3.5657850414632E-2</v>
      </c>
      <c r="F64" s="4">
        <v>0.174010310023408</v>
      </c>
      <c r="G64" s="3" t="s">
        <v>305</v>
      </c>
      <c r="H64" s="19">
        <f t="shared" si="5"/>
        <v>28</v>
      </c>
      <c r="I64" s="6">
        <f t="shared" si="0"/>
        <v>125.7088</v>
      </c>
      <c r="J64" s="6">
        <f t="shared" si="1"/>
        <v>4.4825055862029899</v>
      </c>
      <c r="K64" s="6">
        <f t="shared" si="2"/>
        <v>1.2551015641368373</v>
      </c>
      <c r="L64" s="6">
        <f t="shared" si="3"/>
        <v>3.2274040220661524</v>
      </c>
      <c r="M64" s="6">
        <f t="shared" si="4"/>
        <v>0.26895033517217937</v>
      </c>
    </row>
    <row r="65" spans="1:13" ht="15.75" x14ac:dyDescent="0.25">
      <c r="A65" s="3" t="s">
        <v>120</v>
      </c>
      <c r="B65" s="3" t="s">
        <v>121</v>
      </c>
      <c r="C65" s="3" t="s">
        <v>16</v>
      </c>
      <c r="D65" s="4">
        <v>15.56</v>
      </c>
      <c r="E65" s="5">
        <v>7.9691516709511565E-2</v>
      </c>
      <c r="F65" s="4">
        <v>1.201084304690812</v>
      </c>
      <c r="G65" s="3" t="s">
        <v>305</v>
      </c>
      <c r="H65" s="19">
        <f t="shared" si="5"/>
        <v>28</v>
      </c>
      <c r="I65" s="6">
        <f t="shared" si="0"/>
        <v>400.82560000000001</v>
      </c>
      <c r="J65" s="6">
        <f t="shared" si="1"/>
        <v>30.939931688835316</v>
      </c>
      <c r="K65" s="6">
        <f t="shared" si="2"/>
        <v>8.6631808728738893</v>
      </c>
      <c r="L65" s="6">
        <f t="shared" si="3"/>
        <v>22.276750815961428</v>
      </c>
      <c r="M65" s="6">
        <f t="shared" si="4"/>
        <v>1.856395901330119</v>
      </c>
    </row>
    <row r="66" spans="1:13" ht="15.75" x14ac:dyDescent="0.25">
      <c r="A66" s="3" t="s">
        <v>34</v>
      </c>
      <c r="B66" s="3" t="s">
        <v>35</v>
      </c>
      <c r="C66" s="3" t="s">
        <v>2</v>
      </c>
      <c r="D66" s="4">
        <v>34.75</v>
      </c>
      <c r="E66" s="5">
        <v>3.2517985611510793E-2</v>
      </c>
      <c r="F66" s="4">
        <v>1.10114471196584</v>
      </c>
      <c r="G66" s="3" t="s">
        <v>49</v>
      </c>
      <c r="H66" s="19">
        <f t="shared" si="5"/>
        <v>28</v>
      </c>
      <c r="I66" s="6">
        <f t="shared" si="0"/>
        <v>895.16000000000008</v>
      </c>
      <c r="J66" s="6">
        <f t="shared" si="1"/>
        <v>28.365487780240038</v>
      </c>
      <c r="K66" s="6">
        <f t="shared" si="2"/>
        <v>7.9423365784672111</v>
      </c>
      <c r="L66" s="6">
        <f t="shared" si="3"/>
        <v>20.423151201772825</v>
      </c>
      <c r="M66" s="6">
        <f t="shared" si="4"/>
        <v>1.7019292668144022</v>
      </c>
    </row>
    <row r="67" spans="1:13" ht="15.75" x14ac:dyDescent="0.25">
      <c r="A67" s="3" t="s">
        <v>253</v>
      </c>
      <c r="B67" s="3" t="s">
        <v>254</v>
      </c>
      <c r="C67" s="3" t="s">
        <v>16</v>
      </c>
      <c r="D67" s="4">
        <v>18.149999999999999</v>
      </c>
      <c r="E67" s="5">
        <v>3.9354254254711001E-2</v>
      </c>
      <c r="F67" s="4">
        <v>0.71427971472300811</v>
      </c>
      <c r="G67" s="3" t="s">
        <v>305</v>
      </c>
      <c r="H67" s="19">
        <f t="shared" si="5"/>
        <v>28</v>
      </c>
      <c r="I67" s="6">
        <f t="shared" si="0"/>
        <v>467.54399999999998</v>
      </c>
      <c r="J67" s="6">
        <f t="shared" si="1"/>
        <v>18.399845451264689</v>
      </c>
      <c r="K67" s="6">
        <f t="shared" si="2"/>
        <v>5.1519567263541131</v>
      </c>
      <c r="L67" s="6">
        <f t="shared" si="3"/>
        <v>13.247888724910576</v>
      </c>
      <c r="M67" s="6">
        <f t="shared" si="4"/>
        <v>1.1039907270758813</v>
      </c>
    </row>
    <row r="68" spans="1:13" ht="15.75" x14ac:dyDescent="0.25">
      <c r="A68" s="3" t="s">
        <v>144</v>
      </c>
      <c r="B68" s="3" t="s">
        <v>145</v>
      </c>
      <c r="C68" s="3" t="s">
        <v>16</v>
      </c>
      <c r="D68" s="4">
        <v>107.96</v>
      </c>
      <c r="E68" s="5">
        <v>6.7432382363838458E-2</v>
      </c>
      <c r="F68" s="4">
        <v>7.0423726146371202</v>
      </c>
      <c r="G68" s="3" t="s">
        <v>305</v>
      </c>
      <c r="H68" s="19">
        <f t="shared" si="5"/>
        <v>28</v>
      </c>
      <c r="I68" s="6">
        <f t="shared" ref="I68:I131" si="7">D68*H68*0.92</f>
        <v>2781.0495999999998</v>
      </c>
      <c r="J68" s="6">
        <f t="shared" ref="J68:J131" si="8">F68*H68*0.92</f>
        <v>181.41151855305225</v>
      </c>
      <c r="K68" s="6">
        <f t="shared" ref="K68:K131" si="9">J68*0.28</f>
        <v>50.795225194854631</v>
      </c>
      <c r="L68" s="6">
        <f t="shared" ref="L68:L131" si="10">J68-K68</f>
        <v>130.61629335819762</v>
      </c>
      <c r="M68" s="6">
        <f t="shared" ref="M68:M131" si="11">L68/12</f>
        <v>10.884691113183136</v>
      </c>
    </row>
    <row r="69" spans="1:13" ht="15.75" x14ac:dyDescent="0.25">
      <c r="A69" s="3" t="s">
        <v>235</v>
      </c>
      <c r="B69" s="3" t="s">
        <v>236</v>
      </c>
      <c r="C69" s="3" t="s">
        <v>16</v>
      </c>
      <c r="D69" s="4">
        <v>6.02</v>
      </c>
      <c r="E69" s="5">
        <v>4.2514455377170003E-2</v>
      </c>
      <c r="F69" s="4">
        <v>0.25593702137056701</v>
      </c>
      <c r="G69" s="3" t="s">
        <v>305</v>
      </c>
      <c r="H69" s="19">
        <f t="shared" ref="H69:H132" si="12">H68</f>
        <v>28</v>
      </c>
      <c r="I69" s="6">
        <f t="shared" si="7"/>
        <v>155.0752</v>
      </c>
      <c r="J69" s="6">
        <f t="shared" si="8"/>
        <v>6.5929376705058065</v>
      </c>
      <c r="K69" s="6">
        <f t="shared" si="9"/>
        <v>1.8460225477416259</v>
      </c>
      <c r="L69" s="6">
        <f t="shared" si="10"/>
        <v>4.7469151227641806</v>
      </c>
      <c r="M69" s="6">
        <f t="shared" si="11"/>
        <v>0.39557626023034836</v>
      </c>
    </row>
    <row r="70" spans="1:13" ht="15.75" x14ac:dyDescent="0.25">
      <c r="A70" s="3" t="s">
        <v>289</v>
      </c>
      <c r="B70" s="3" t="s">
        <v>290</v>
      </c>
      <c r="C70" s="3" t="s">
        <v>16</v>
      </c>
      <c r="D70" s="4">
        <v>34.520000000000003</v>
      </c>
      <c r="E70" s="5">
        <v>3.2444959443800693E-2</v>
      </c>
      <c r="F70" s="4">
        <v>1.067164306592981</v>
      </c>
      <c r="G70" s="3" t="s">
        <v>305</v>
      </c>
      <c r="H70" s="19">
        <f t="shared" si="12"/>
        <v>28</v>
      </c>
      <c r="I70" s="6">
        <f t="shared" si="7"/>
        <v>889.23520000000008</v>
      </c>
      <c r="J70" s="6">
        <f t="shared" si="8"/>
        <v>27.49015253783519</v>
      </c>
      <c r="K70" s="6">
        <f t="shared" si="9"/>
        <v>7.6972427105938541</v>
      </c>
      <c r="L70" s="6">
        <f t="shared" si="10"/>
        <v>19.792909827241335</v>
      </c>
      <c r="M70" s="6">
        <f t="shared" si="11"/>
        <v>1.6494091522701113</v>
      </c>
    </row>
    <row r="71" spans="1:13" ht="15.75" x14ac:dyDescent="0.25">
      <c r="A71" s="3" t="s">
        <v>287</v>
      </c>
      <c r="B71" s="3" t="s">
        <v>288</v>
      </c>
      <c r="C71" s="3" t="s">
        <v>16</v>
      </c>
      <c r="D71" s="4">
        <v>79.28</v>
      </c>
      <c r="E71" s="5">
        <v>3.2795156407669022E-2</v>
      </c>
      <c r="F71" s="4">
        <v>2.534612687549799</v>
      </c>
      <c r="G71" s="3" t="s">
        <v>305</v>
      </c>
      <c r="H71" s="19">
        <f t="shared" si="12"/>
        <v>28</v>
      </c>
      <c r="I71" s="6">
        <f t="shared" si="7"/>
        <v>2042.2528000000002</v>
      </c>
      <c r="J71" s="6">
        <f t="shared" si="8"/>
        <v>65.291622831282822</v>
      </c>
      <c r="K71" s="6">
        <f t="shared" si="9"/>
        <v>18.281654392759194</v>
      </c>
      <c r="L71" s="6">
        <f t="shared" si="10"/>
        <v>47.009968438523629</v>
      </c>
      <c r="M71" s="6">
        <f t="shared" si="11"/>
        <v>3.9174973698769691</v>
      </c>
    </row>
    <row r="72" spans="1:13" ht="15.75" x14ac:dyDescent="0.25">
      <c r="A72" s="3" t="s">
        <v>257</v>
      </c>
      <c r="B72" s="3" t="s">
        <v>258</v>
      </c>
      <c r="C72" s="3" t="s">
        <v>16</v>
      </c>
      <c r="D72" s="4">
        <v>16.59</v>
      </c>
      <c r="E72" s="5">
        <v>3.8577456298975292E-2</v>
      </c>
      <c r="F72" s="4">
        <v>0.63010630344037299</v>
      </c>
      <c r="G72" s="3" t="s">
        <v>305</v>
      </c>
      <c r="H72" s="19">
        <f t="shared" si="12"/>
        <v>28</v>
      </c>
      <c r="I72" s="6">
        <f t="shared" si="7"/>
        <v>427.35840000000002</v>
      </c>
      <c r="J72" s="6">
        <f t="shared" si="8"/>
        <v>16.231538376624009</v>
      </c>
      <c r="K72" s="6">
        <f t="shared" si="9"/>
        <v>4.544830745454723</v>
      </c>
      <c r="L72" s="6">
        <f t="shared" si="10"/>
        <v>11.686707631169286</v>
      </c>
      <c r="M72" s="6">
        <f t="shared" si="11"/>
        <v>0.97389230259744053</v>
      </c>
    </row>
    <row r="73" spans="1:13" ht="15.75" x14ac:dyDescent="0.25">
      <c r="A73" s="3" t="s">
        <v>279</v>
      </c>
      <c r="B73" s="3" t="s">
        <v>280</v>
      </c>
      <c r="C73" s="3" t="s">
        <v>8</v>
      </c>
      <c r="D73" s="4">
        <v>24.41</v>
      </c>
      <c r="E73" s="5">
        <v>3.5277829359605002E-2</v>
      </c>
      <c r="F73" s="4">
        <v>0.86113181466797106</v>
      </c>
      <c r="G73" s="3" t="s">
        <v>305</v>
      </c>
      <c r="H73" s="19">
        <f t="shared" si="12"/>
        <v>28</v>
      </c>
      <c r="I73" s="6">
        <f t="shared" si="7"/>
        <v>628.80160000000001</v>
      </c>
      <c r="J73" s="6">
        <f t="shared" si="8"/>
        <v>22.182755545846938</v>
      </c>
      <c r="K73" s="6">
        <f t="shared" si="9"/>
        <v>6.2111715528371434</v>
      </c>
      <c r="L73" s="6">
        <f t="shared" si="10"/>
        <v>15.971583993009794</v>
      </c>
      <c r="M73" s="6">
        <f t="shared" si="11"/>
        <v>1.3309653327508162</v>
      </c>
    </row>
    <row r="74" spans="1:13" ht="15.75" x14ac:dyDescent="0.25">
      <c r="A74" s="3" t="s">
        <v>134</v>
      </c>
      <c r="B74" s="3" t="s">
        <v>135</v>
      </c>
      <c r="C74" s="3" t="s">
        <v>16</v>
      </c>
      <c r="D74" s="4">
        <v>14.02</v>
      </c>
      <c r="E74" s="5">
        <v>7.1138603485290011E-2</v>
      </c>
      <c r="F74" s="4">
        <v>0.99736322086377505</v>
      </c>
      <c r="G74" s="3" t="s">
        <v>305</v>
      </c>
      <c r="H74" s="19">
        <f t="shared" si="12"/>
        <v>28</v>
      </c>
      <c r="I74" s="6">
        <f t="shared" si="7"/>
        <v>361.15520000000004</v>
      </c>
      <c r="J74" s="6">
        <f t="shared" si="8"/>
        <v>25.692076569450844</v>
      </c>
      <c r="K74" s="6">
        <f t="shared" si="9"/>
        <v>7.1937814394462372</v>
      </c>
      <c r="L74" s="6">
        <f t="shared" si="10"/>
        <v>18.498295130004607</v>
      </c>
      <c r="M74" s="6">
        <f t="shared" si="11"/>
        <v>1.5415245941670506</v>
      </c>
    </row>
    <row r="75" spans="1:13" ht="15.75" x14ac:dyDescent="0.25">
      <c r="A75" s="3" t="s">
        <v>196</v>
      </c>
      <c r="B75" s="3" t="s">
        <v>197</v>
      </c>
      <c r="C75" s="3" t="s">
        <v>16</v>
      </c>
      <c r="D75" s="4">
        <v>18.57</v>
      </c>
      <c r="E75" s="5">
        <v>5.1696284329563809E-2</v>
      </c>
      <c r="F75" s="4">
        <v>0.92336730817423807</v>
      </c>
      <c r="G75" s="3" t="s">
        <v>305</v>
      </c>
      <c r="H75" s="19">
        <f t="shared" si="12"/>
        <v>28</v>
      </c>
      <c r="I75" s="6">
        <f t="shared" si="7"/>
        <v>478.36320000000006</v>
      </c>
      <c r="J75" s="6">
        <f t="shared" si="8"/>
        <v>23.785941858568375</v>
      </c>
      <c r="K75" s="6">
        <f t="shared" si="9"/>
        <v>6.6600637203991457</v>
      </c>
      <c r="L75" s="6">
        <f t="shared" si="10"/>
        <v>17.125878138169227</v>
      </c>
      <c r="M75" s="6">
        <f t="shared" si="11"/>
        <v>1.4271565115141023</v>
      </c>
    </row>
    <row r="76" spans="1:13" ht="15.75" x14ac:dyDescent="0.25">
      <c r="A76" s="3" t="s">
        <v>36</v>
      </c>
      <c r="B76" s="3" t="s">
        <v>37</v>
      </c>
      <c r="C76" s="3" t="s">
        <v>2</v>
      </c>
      <c r="D76" s="4">
        <v>62.09</v>
      </c>
      <c r="E76" s="5">
        <v>3.1244966983411171E-2</v>
      </c>
      <c r="F76" s="4">
        <v>1.843276254637614</v>
      </c>
      <c r="G76" s="3" t="s">
        <v>49</v>
      </c>
      <c r="H76" s="19">
        <f t="shared" si="12"/>
        <v>28</v>
      </c>
      <c r="I76" s="6">
        <f t="shared" si="7"/>
        <v>1599.4384</v>
      </c>
      <c r="J76" s="6">
        <f t="shared" si="8"/>
        <v>47.482796319464939</v>
      </c>
      <c r="K76" s="6">
        <f t="shared" si="9"/>
        <v>13.295182969450185</v>
      </c>
      <c r="L76" s="6">
        <f t="shared" si="10"/>
        <v>34.187613350014757</v>
      </c>
      <c r="M76" s="6">
        <f t="shared" si="11"/>
        <v>2.8489677791678965</v>
      </c>
    </row>
    <row r="77" spans="1:13" ht="15.75" x14ac:dyDescent="0.25">
      <c r="A77" s="3" t="s">
        <v>152</v>
      </c>
      <c r="B77" s="3" t="s">
        <v>153</v>
      </c>
      <c r="C77" s="3" t="s">
        <v>16</v>
      </c>
      <c r="D77" s="4">
        <v>32.5</v>
      </c>
      <c r="E77" s="5">
        <v>6.6461538461538461E-2</v>
      </c>
      <c r="F77" s="4">
        <v>2.1123023733093138</v>
      </c>
      <c r="G77" s="3" t="s">
        <v>305</v>
      </c>
      <c r="H77" s="19">
        <f t="shared" si="12"/>
        <v>28</v>
      </c>
      <c r="I77" s="6">
        <f t="shared" si="7"/>
        <v>837.2</v>
      </c>
      <c r="J77" s="6">
        <f t="shared" si="8"/>
        <v>54.412909136447929</v>
      </c>
      <c r="K77" s="6">
        <f t="shared" si="9"/>
        <v>15.235614558205421</v>
      </c>
      <c r="L77" s="6">
        <f t="shared" si="10"/>
        <v>39.17729457824251</v>
      </c>
      <c r="M77" s="6">
        <f t="shared" si="11"/>
        <v>3.264774548186876</v>
      </c>
    </row>
    <row r="78" spans="1:13" ht="15.75" x14ac:dyDescent="0.25">
      <c r="A78" s="3" t="s">
        <v>90</v>
      </c>
      <c r="B78" s="3" t="s">
        <v>91</v>
      </c>
      <c r="C78" s="3" t="s">
        <v>16</v>
      </c>
      <c r="D78" s="4">
        <v>9.57</v>
      </c>
      <c r="E78" s="5">
        <v>0.1044932079414838</v>
      </c>
      <c r="F78" s="4">
        <v>1.4676577413545631</v>
      </c>
      <c r="G78" s="3" t="s">
        <v>305</v>
      </c>
      <c r="H78" s="19">
        <f t="shared" si="12"/>
        <v>28</v>
      </c>
      <c r="I78" s="6">
        <f t="shared" si="7"/>
        <v>246.52320000000003</v>
      </c>
      <c r="J78" s="6">
        <f t="shared" si="8"/>
        <v>37.806863417293549</v>
      </c>
      <c r="K78" s="6">
        <f t="shared" si="9"/>
        <v>10.585921756842195</v>
      </c>
      <c r="L78" s="6">
        <f t="shared" si="10"/>
        <v>27.220941660451352</v>
      </c>
      <c r="M78" s="6">
        <f t="shared" si="11"/>
        <v>2.2684118050376125</v>
      </c>
    </row>
    <row r="79" spans="1:13" ht="15.75" x14ac:dyDescent="0.25">
      <c r="A79" s="3" t="s">
        <v>213</v>
      </c>
      <c r="B79" s="3" t="s">
        <v>214</v>
      </c>
      <c r="C79" s="3" t="s">
        <v>16</v>
      </c>
      <c r="D79" s="4">
        <v>21</v>
      </c>
      <c r="E79" s="5">
        <v>4.7619047619047623E-2</v>
      </c>
      <c r="F79" s="4">
        <v>0.96322763227770902</v>
      </c>
      <c r="G79" s="3" t="s">
        <v>305</v>
      </c>
      <c r="H79" s="19">
        <f t="shared" si="12"/>
        <v>28</v>
      </c>
      <c r="I79" s="6">
        <f t="shared" si="7"/>
        <v>540.96</v>
      </c>
      <c r="J79" s="6">
        <f t="shared" si="8"/>
        <v>24.812743807473787</v>
      </c>
      <c r="K79" s="6">
        <f t="shared" si="9"/>
        <v>6.9475682660926612</v>
      </c>
      <c r="L79" s="6">
        <f t="shared" si="10"/>
        <v>17.865175541381127</v>
      </c>
      <c r="M79" s="6">
        <f t="shared" si="11"/>
        <v>1.4887646284484273</v>
      </c>
    </row>
    <row r="80" spans="1:13" ht="15.75" x14ac:dyDescent="0.25">
      <c r="A80" s="3" t="s">
        <v>19</v>
      </c>
      <c r="B80" s="3" t="s">
        <v>20</v>
      </c>
      <c r="C80" s="3" t="s">
        <v>8</v>
      </c>
      <c r="D80" s="4">
        <v>19.440000000000001</v>
      </c>
      <c r="E80" s="5">
        <v>4.1152263374485597E-2</v>
      </c>
      <c r="F80" s="4">
        <v>0.59378603853270207</v>
      </c>
      <c r="G80" s="3" t="s">
        <v>48</v>
      </c>
      <c r="H80" s="19">
        <f t="shared" si="12"/>
        <v>28</v>
      </c>
      <c r="I80" s="6">
        <f t="shared" si="7"/>
        <v>500.77440000000007</v>
      </c>
      <c r="J80" s="6">
        <f t="shared" si="8"/>
        <v>15.295928352602406</v>
      </c>
      <c r="K80" s="6">
        <f t="shared" si="9"/>
        <v>4.2828599387286737</v>
      </c>
      <c r="L80" s="6">
        <f t="shared" si="10"/>
        <v>11.013068413873732</v>
      </c>
      <c r="M80" s="6">
        <f t="shared" si="11"/>
        <v>0.91775570115614435</v>
      </c>
    </row>
    <row r="81" spans="1:13" ht="15.75" x14ac:dyDescent="0.25">
      <c r="A81" s="3" t="s">
        <v>114</v>
      </c>
      <c r="B81" s="3" t="s">
        <v>115</v>
      </c>
      <c r="C81" s="3" t="s">
        <v>16</v>
      </c>
      <c r="D81" s="4">
        <v>11.05</v>
      </c>
      <c r="E81" s="5">
        <v>8.3257918552036195E-2</v>
      </c>
      <c r="F81" s="4">
        <v>0.89183617320944908</v>
      </c>
      <c r="G81" s="3" t="s">
        <v>305</v>
      </c>
      <c r="H81" s="19">
        <f t="shared" si="12"/>
        <v>28</v>
      </c>
      <c r="I81" s="6">
        <f t="shared" si="7"/>
        <v>284.64800000000002</v>
      </c>
      <c r="J81" s="6">
        <f t="shared" si="8"/>
        <v>22.97369982187541</v>
      </c>
      <c r="K81" s="6">
        <f t="shared" si="9"/>
        <v>6.4326359501251158</v>
      </c>
      <c r="L81" s="6">
        <f t="shared" si="10"/>
        <v>16.541063871750296</v>
      </c>
      <c r="M81" s="6">
        <f t="shared" si="11"/>
        <v>1.3784219893125247</v>
      </c>
    </row>
    <row r="82" spans="1:13" ht="15.75" x14ac:dyDescent="0.25">
      <c r="A82" s="3" t="s">
        <v>148</v>
      </c>
      <c r="B82" s="3" t="s">
        <v>149</v>
      </c>
      <c r="C82" s="3" t="s">
        <v>16</v>
      </c>
      <c r="D82" s="4">
        <v>34.17</v>
      </c>
      <c r="E82" s="5">
        <v>6.6725197541703238E-2</v>
      </c>
      <c r="F82" s="4">
        <v>2.2083763886051182</v>
      </c>
      <c r="G82" s="3" t="s">
        <v>305</v>
      </c>
      <c r="H82" s="19">
        <f t="shared" si="12"/>
        <v>28</v>
      </c>
      <c r="I82" s="6">
        <f t="shared" si="7"/>
        <v>880.2192</v>
      </c>
      <c r="J82" s="6">
        <f t="shared" si="8"/>
        <v>56.887775770467847</v>
      </c>
      <c r="K82" s="6">
        <f t="shared" si="9"/>
        <v>15.928577215730998</v>
      </c>
      <c r="L82" s="6">
        <f t="shared" si="10"/>
        <v>40.959198554736851</v>
      </c>
      <c r="M82" s="6">
        <f t="shared" si="11"/>
        <v>3.4132665462280709</v>
      </c>
    </row>
    <row r="83" spans="1:13" ht="15.75" x14ac:dyDescent="0.25">
      <c r="A83" s="3" t="s">
        <v>170</v>
      </c>
      <c r="B83" s="3" t="s">
        <v>171</v>
      </c>
      <c r="C83" s="3" t="s">
        <v>16</v>
      </c>
      <c r="D83" s="4">
        <v>8.52</v>
      </c>
      <c r="E83" s="5">
        <v>6.1032863849765258E-2</v>
      </c>
      <c r="F83" s="4">
        <v>0.49951154560165711</v>
      </c>
      <c r="G83" s="3" t="s">
        <v>305</v>
      </c>
      <c r="H83" s="19">
        <f t="shared" si="12"/>
        <v>28</v>
      </c>
      <c r="I83" s="6">
        <f t="shared" si="7"/>
        <v>219.4752</v>
      </c>
      <c r="J83" s="6">
        <f t="shared" si="8"/>
        <v>12.867417414698687</v>
      </c>
      <c r="K83" s="6">
        <f t="shared" si="9"/>
        <v>3.6028768761156327</v>
      </c>
      <c r="L83" s="6">
        <f t="shared" si="10"/>
        <v>9.2645405385830557</v>
      </c>
      <c r="M83" s="6">
        <f t="shared" si="11"/>
        <v>0.77204504488192127</v>
      </c>
    </row>
    <row r="84" spans="1:13" ht="15.75" x14ac:dyDescent="0.25">
      <c r="A84" s="3" t="s">
        <v>223</v>
      </c>
      <c r="B84" s="3" t="s">
        <v>224</v>
      </c>
      <c r="C84" s="3" t="s">
        <v>16</v>
      </c>
      <c r="D84" s="4">
        <v>14.9</v>
      </c>
      <c r="E84" s="5">
        <v>4.5637583892617448E-2</v>
      </c>
      <c r="F84" s="4">
        <v>0.6685189232935681</v>
      </c>
      <c r="G84" s="3" t="s">
        <v>305</v>
      </c>
      <c r="H84" s="19">
        <f t="shared" si="12"/>
        <v>28</v>
      </c>
      <c r="I84" s="6">
        <f t="shared" si="7"/>
        <v>383.82400000000001</v>
      </c>
      <c r="J84" s="6">
        <f t="shared" si="8"/>
        <v>17.221047464042314</v>
      </c>
      <c r="K84" s="6">
        <f t="shared" si="9"/>
        <v>4.8218932899318485</v>
      </c>
      <c r="L84" s="6">
        <f t="shared" si="10"/>
        <v>12.399154174110466</v>
      </c>
      <c r="M84" s="6">
        <f t="shared" si="11"/>
        <v>1.0332628478425387</v>
      </c>
    </row>
    <row r="85" spans="1:13" ht="15.75" x14ac:dyDescent="0.25">
      <c r="A85" s="3" t="s">
        <v>45</v>
      </c>
      <c r="B85" s="3" t="s">
        <v>46</v>
      </c>
      <c r="C85" s="3" t="s">
        <v>47</v>
      </c>
      <c r="D85" s="4">
        <v>81.38</v>
      </c>
      <c r="E85" s="5">
        <v>3.3914966822315061E-2</v>
      </c>
      <c r="F85" s="4">
        <v>2.7258878662740909</v>
      </c>
      <c r="G85" s="3" t="s">
        <v>49</v>
      </c>
      <c r="H85" s="19">
        <f t="shared" si="12"/>
        <v>28</v>
      </c>
      <c r="I85" s="6">
        <f t="shared" si="7"/>
        <v>2096.3487999999998</v>
      </c>
      <c r="J85" s="6">
        <f t="shared" si="8"/>
        <v>70.218871435220578</v>
      </c>
      <c r="K85" s="6">
        <f t="shared" si="9"/>
        <v>19.661284001861763</v>
      </c>
      <c r="L85" s="6">
        <f t="shared" si="10"/>
        <v>50.557587433358819</v>
      </c>
      <c r="M85" s="6">
        <f t="shared" si="11"/>
        <v>4.2131322861132352</v>
      </c>
    </row>
    <row r="86" spans="1:13" ht="15.75" x14ac:dyDescent="0.25">
      <c r="A86" s="3" t="s">
        <v>78</v>
      </c>
      <c r="B86" s="3" t="s">
        <v>79</v>
      </c>
      <c r="C86" s="3" t="s">
        <v>16</v>
      </c>
      <c r="D86" s="4">
        <v>10.57</v>
      </c>
      <c r="E86" s="5">
        <v>0.126384833651906</v>
      </c>
      <c r="F86" s="4">
        <v>1.335887691700647</v>
      </c>
      <c r="G86" s="3" t="s">
        <v>305</v>
      </c>
      <c r="H86" s="19">
        <f t="shared" si="12"/>
        <v>28</v>
      </c>
      <c r="I86" s="6">
        <f t="shared" si="7"/>
        <v>272.28320000000002</v>
      </c>
      <c r="J86" s="6">
        <f t="shared" si="8"/>
        <v>34.412466938208674</v>
      </c>
      <c r="K86" s="6">
        <f t="shared" si="9"/>
        <v>9.6354907426984298</v>
      </c>
      <c r="L86" s="6">
        <f t="shared" si="10"/>
        <v>24.776976195510244</v>
      </c>
      <c r="M86" s="6">
        <f t="shared" si="11"/>
        <v>2.0647480162925205</v>
      </c>
    </row>
    <row r="87" spans="1:13" ht="15.75" x14ac:dyDescent="0.25">
      <c r="A87" s="3" t="s">
        <v>207</v>
      </c>
      <c r="B87" s="3" t="s">
        <v>208</v>
      </c>
      <c r="C87" s="3" t="s">
        <v>16</v>
      </c>
      <c r="D87" s="4">
        <v>41.64</v>
      </c>
      <c r="E87" s="5">
        <v>4.9212831491678002E-2</v>
      </c>
      <c r="F87" s="4">
        <v>2.0492223033135009</v>
      </c>
      <c r="G87" s="3" t="s">
        <v>305</v>
      </c>
      <c r="H87" s="19">
        <f t="shared" si="12"/>
        <v>28</v>
      </c>
      <c r="I87" s="6">
        <f t="shared" si="7"/>
        <v>1072.6464000000001</v>
      </c>
      <c r="J87" s="6">
        <f t="shared" si="8"/>
        <v>52.787966533355785</v>
      </c>
      <c r="K87" s="6">
        <f t="shared" si="9"/>
        <v>14.780630629339621</v>
      </c>
      <c r="L87" s="6">
        <f t="shared" si="10"/>
        <v>38.007335904016166</v>
      </c>
      <c r="M87" s="6">
        <f t="shared" si="11"/>
        <v>3.1672779920013472</v>
      </c>
    </row>
    <row r="88" spans="1:13" ht="15.75" x14ac:dyDescent="0.25">
      <c r="A88" s="3" t="s">
        <v>217</v>
      </c>
      <c r="B88" s="3" t="s">
        <v>218</v>
      </c>
      <c r="C88" s="3" t="s">
        <v>16</v>
      </c>
      <c r="D88" s="4">
        <v>19.408000000000001</v>
      </c>
      <c r="E88" s="5">
        <v>4.7123015281699002E-2</v>
      </c>
      <c r="F88" s="4">
        <v>0.94999998807907104</v>
      </c>
      <c r="G88" s="3" t="s">
        <v>305</v>
      </c>
      <c r="H88" s="19">
        <f t="shared" si="12"/>
        <v>28</v>
      </c>
      <c r="I88" s="6">
        <f t="shared" si="7"/>
        <v>499.95008000000001</v>
      </c>
      <c r="J88" s="6">
        <f t="shared" si="8"/>
        <v>24.471999692916871</v>
      </c>
      <c r="K88" s="6">
        <f t="shared" si="9"/>
        <v>6.8521599140167249</v>
      </c>
      <c r="L88" s="6">
        <f t="shared" si="10"/>
        <v>17.619839778900147</v>
      </c>
      <c r="M88" s="6">
        <f t="shared" si="11"/>
        <v>1.4683199815750123</v>
      </c>
    </row>
    <row r="89" spans="1:13" ht="15.75" x14ac:dyDescent="0.25">
      <c r="A89" s="3" t="s">
        <v>0</v>
      </c>
      <c r="B89" s="3" t="s">
        <v>1</v>
      </c>
      <c r="C89" s="3" t="s">
        <v>2</v>
      </c>
      <c r="D89" s="4">
        <v>45.64</v>
      </c>
      <c r="E89" s="5">
        <v>8.5889570552147243E-2</v>
      </c>
      <c r="F89" s="4">
        <v>3.7537340106754611</v>
      </c>
      <c r="G89" s="3" t="s">
        <v>48</v>
      </c>
      <c r="H89" s="19">
        <f t="shared" si="12"/>
        <v>28</v>
      </c>
      <c r="I89" s="6">
        <f t="shared" si="7"/>
        <v>1175.6864</v>
      </c>
      <c r="J89" s="6">
        <f t="shared" si="8"/>
        <v>96.696188114999885</v>
      </c>
      <c r="K89" s="6">
        <f t="shared" si="9"/>
        <v>27.074932672199971</v>
      </c>
      <c r="L89" s="6">
        <f t="shared" si="10"/>
        <v>69.621255442799907</v>
      </c>
      <c r="M89" s="6">
        <f t="shared" si="11"/>
        <v>5.8017712868999922</v>
      </c>
    </row>
    <row r="90" spans="1:13" ht="15.75" x14ac:dyDescent="0.25">
      <c r="A90" s="3" t="s">
        <v>84</v>
      </c>
      <c r="B90" s="3" t="s">
        <v>85</v>
      </c>
      <c r="C90" s="3" t="s">
        <v>16</v>
      </c>
      <c r="D90" s="4">
        <v>5.04</v>
      </c>
      <c r="E90" s="5">
        <v>0.119047619047619</v>
      </c>
      <c r="F90" s="4">
        <v>0.70352882287698304</v>
      </c>
      <c r="G90" s="3" t="s">
        <v>305</v>
      </c>
      <c r="H90" s="19">
        <f t="shared" si="12"/>
        <v>28</v>
      </c>
      <c r="I90" s="6">
        <f t="shared" si="7"/>
        <v>129.8304</v>
      </c>
      <c r="J90" s="6">
        <f t="shared" si="8"/>
        <v>18.122902477311083</v>
      </c>
      <c r="K90" s="6">
        <f t="shared" si="9"/>
        <v>5.0744126936471039</v>
      </c>
      <c r="L90" s="6">
        <f t="shared" si="10"/>
        <v>13.048489783663978</v>
      </c>
      <c r="M90" s="6">
        <f t="shared" si="11"/>
        <v>1.0873741486386648</v>
      </c>
    </row>
    <row r="91" spans="1:13" ht="15.75" x14ac:dyDescent="0.25">
      <c r="A91" s="3" t="s">
        <v>27</v>
      </c>
      <c r="B91" s="3" t="s">
        <v>28</v>
      </c>
      <c r="C91" s="3" t="s">
        <v>29</v>
      </c>
      <c r="D91" s="4">
        <v>55.18</v>
      </c>
      <c r="E91" s="5">
        <v>3.5882566147154772E-2</v>
      </c>
      <c r="F91" s="4">
        <v>1.9516873813401481</v>
      </c>
      <c r="G91" s="3" t="s">
        <v>48</v>
      </c>
      <c r="H91" s="19">
        <f t="shared" si="12"/>
        <v>28</v>
      </c>
      <c r="I91" s="6">
        <f t="shared" si="7"/>
        <v>1421.4367999999999</v>
      </c>
      <c r="J91" s="6">
        <f t="shared" si="8"/>
        <v>50.275466943322215</v>
      </c>
      <c r="K91" s="6">
        <f t="shared" si="9"/>
        <v>14.077130744130221</v>
      </c>
      <c r="L91" s="6">
        <f t="shared" si="10"/>
        <v>36.198336199191992</v>
      </c>
      <c r="M91" s="6">
        <f t="shared" si="11"/>
        <v>3.0165280165993327</v>
      </c>
    </row>
    <row r="92" spans="1:13" ht="15.75" x14ac:dyDescent="0.25">
      <c r="A92" s="3" t="s">
        <v>188</v>
      </c>
      <c r="B92" s="3" t="s">
        <v>189</v>
      </c>
      <c r="C92" s="3" t="s">
        <v>16</v>
      </c>
      <c r="D92" s="4">
        <v>64.59</v>
      </c>
      <c r="E92" s="5">
        <v>5.5736182071528098E-2</v>
      </c>
      <c r="F92" s="4">
        <v>3.5173035442123441</v>
      </c>
      <c r="G92" s="3" t="s">
        <v>305</v>
      </c>
      <c r="H92" s="19">
        <f t="shared" si="12"/>
        <v>28</v>
      </c>
      <c r="I92" s="6">
        <f t="shared" si="7"/>
        <v>1663.8384000000001</v>
      </c>
      <c r="J92" s="6">
        <f t="shared" si="8"/>
        <v>90.605739298909995</v>
      </c>
      <c r="K92" s="6">
        <f t="shared" si="9"/>
        <v>25.369607003694799</v>
      </c>
      <c r="L92" s="6">
        <f t="shared" si="10"/>
        <v>65.236132295215199</v>
      </c>
      <c r="M92" s="6">
        <f t="shared" si="11"/>
        <v>5.4363443579346002</v>
      </c>
    </row>
    <row r="93" spans="1:13" ht="15.75" x14ac:dyDescent="0.25">
      <c r="A93" s="3" t="s">
        <v>68</v>
      </c>
      <c r="B93" s="3" t="s">
        <v>69</v>
      </c>
      <c r="C93" s="3" t="s">
        <v>16</v>
      </c>
      <c r="D93" s="4">
        <v>19.32</v>
      </c>
      <c r="E93" s="5">
        <v>0.13457556935817799</v>
      </c>
      <c r="F93" s="4">
        <v>2.4753594191933468</v>
      </c>
      <c r="G93" s="3" t="s">
        <v>305</v>
      </c>
      <c r="H93" s="19">
        <f t="shared" si="12"/>
        <v>28</v>
      </c>
      <c r="I93" s="6">
        <f t="shared" si="7"/>
        <v>497.68320000000006</v>
      </c>
      <c r="J93" s="6">
        <f t="shared" si="8"/>
        <v>63.765258638420619</v>
      </c>
      <c r="K93" s="6">
        <f t="shared" si="9"/>
        <v>17.854272418757773</v>
      </c>
      <c r="L93" s="6">
        <f t="shared" si="10"/>
        <v>45.910986219662846</v>
      </c>
      <c r="M93" s="6">
        <f t="shared" si="11"/>
        <v>3.8259155183052371</v>
      </c>
    </row>
    <row r="94" spans="1:13" ht="15.75" x14ac:dyDescent="0.25">
      <c r="A94" s="3" t="s">
        <v>192</v>
      </c>
      <c r="B94" s="3" t="s">
        <v>193</v>
      </c>
      <c r="C94" s="3" t="s">
        <v>16</v>
      </c>
      <c r="D94" s="4">
        <v>41.11</v>
      </c>
      <c r="E94" s="5">
        <v>5.4974458769155923E-2</v>
      </c>
      <c r="F94" s="4">
        <v>2.2125055594233909</v>
      </c>
      <c r="G94" s="3" t="s">
        <v>305</v>
      </c>
      <c r="H94" s="19">
        <f t="shared" si="12"/>
        <v>28</v>
      </c>
      <c r="I94" s="6">
        <f t="shared" si="7"/>
        <v>1058.9936</v>
      </c>
      <c r="J94" s="6">
        <f t="shared" si="8"/>
        <v>56.99414321074655</v>
      </c>
      <c r="K94" s="6">
        <f t="shared" si="9"/>
        <v>15.958360099009036</v>
      </c>
      <c r="L94" s="6">
        <f t="shared" si="10"/>
        <v>41.035783111737516</v>
      </c>
      <c r="M94" s="6">
        <f t="shared" si="11"/>
        <v>3.4196485926447928</v>
      </c>
    </row>
    <row r="95" spans="1:13" ht="15.75" x14ac:dyDescent="0.25">
      <c r="A95" s="3" t="s">
        <v>166</v>
      </c>
      <c r="B95" s="3" t="s">
        <v>167</v>
      </c>
      <c r="C95" s="3" t="s">
        <v>16</v>
      </c>
      <c r="D95" s="4">
        <v>35.979999999999997</v>
      </c>
      <c r="E95" s="5">
        <v>6.2256809338521422E-2</v>
      </c>
      <c r="F95" s="4">
        <v>2.1903668705748438</v>
      </c>
      <c r="G95" s="3" t="s">
        <v>305</v>
      </c>
      <c r="H95" s="19">
        <f t="shared" si="12"/>
        <v>28</v>
      </c>
      <c r="I95" s="6">
        <f t="shared" si="7"/>
        <v>926.84479999999996</v>
      </c>
      <c r="J95" s="6">
        <f t="shared" si="8"/>
        <v>56.42385058600798</v>
      </c>
      <c r="K95" s="6">
        <f t="shared" si="9"/>
        <v>15.798678164082236</v>
      </c>
      <c r="L95" s="6">
        <f t="shared" si="10"/>
        <v>40.62517242192574</v>
      </c>
      <c r="M95" s="6">
        <f t="shared" si="11"/>
        <v>3.3854310351604782</v>
      </c>
    </row>
    <row r="96" spans="1:13" ht="15.75" x14ac:dyDescent="0.25">
      <c r="A96" s="3" t="s">
        <v>215</v>
      </c>
      <c r="B96" s="3" t="s">
        <v>216</v>
      </c>
      <c r="C96" s="3" t="s">
        <v>8</v>
      </c>
      <c r="D96" s="4">
        <v>17.38</v>
      </c>
      <c r="E96" s="5">
        <v>4.7180667433831987E-2</v>
      </c>
      <c r="F96" s="4">
        <v>0.80008595362588208</v>
      </c>
      <c r="G96" s="3" t="s">
        <v>305</v>
      </c>
      <c r="H96" s="19">
        <f t="shared" si="12"/>
        <v>28</v>
      </c>
      <c r="I96" s="6">
        <f t="shared" si="7"/>
        <v>447.7088</v>
      </c>
      <c r="J96" s="6">
        <f t="shared" si="8"/>
        <v>20.610214165402724</v>
      </c>
      <c r="K96" s="6">
        <f t="shared" si="9"/>
        <v>5.7708599663127629</v>
      </c>
      <c r="L96" s="6">
        <f t="shared" si="10"/>
        <v>14.839354199089961</v>
      </c>
      <c r="M96" s="6">
        <f t="shared" si="11"/>
        <v>1.2366128499241633</v>
      </c>
    </row>
    <row r="97" spans="1:13" ht="15.75" x14ac:dyDescent="0.25">
      <c r="A97" s="3" t="s">
        <v>9</v>
      </c>
      <c r="B97" s="3" t="s">
        <v>10</v>
      </c>
      <c r="C97" s="3" t="s">
        <v>7</v>
      </c>
      <c r="D97" s="4">
        <v>36.729999999999997</v>
      </c>
      <c r="E97" s="5">
        <v>5.3090117070514573E-2</v>
      </c>
      <c r="F97" s="4">
        <v>1.9106965603885659</v>
      </c>
      <c r="G97" s="3" t="s">
        <v>48</v>
      </c>
      <c r="H97" s="19">
        <f t="shared" si="12"/>
        <v>28</v>
      </c>
      <c r="I97" s="6">
        <f t="shared" si="7"/>
        <v>946.1647999999999</v>
      </c>
      <c r="J97" s="6">
        <f t="shared" si="8"/>
        <v>49.219543395609463</v>
      </c>
      <c r="K97" s="6">
        <f t="shared" si="9"/>
        <v>13.78147215077065</v>
      </c>
      <c r="L97" s="6">
        <f t="shared" si="10"/>
        <v>35.43807124483881</v>
      </c>
      <c r="M97" s="6">
        <f t="shared" si="11"/>
        <v>2.9531726037365673</v>
      </c>
    </row>
    <row r="98" spans="1:13" ht="15.75" x14ac:dyDescent="0.25">
      <c r="A98" s="3" t="s">
        <v>198</v>
      </c>
      <c r="B98" s="3" t="s">
        <v>199</v>
      </c>
      <c r="C98" s="3" t="s">
        <v>16</v>
      </c>
      <c r="D98" s="4">
        <v>35.799999999999997</v>
      </c>
      <c r="E98" s="5">
        <v>5.1675977653631293E-2</v>
      </c>
      <c r="F98" s="4">
        <v>1.7294673355463479</v>
      </c>
      <c r="G98" s="3" t="s">
        <v>305</v>
      </c>
      <c r="H98" s="19">
        <f t="shared" si="12"/>
        <v>28</v>
      </c>
      <c r="I98" s="6">
        <f t="shared" si="7"/>
        <v>922.20799999999997</v>
      </c>
      <c r="J98" s="6">
        <f t="shared" si="8"/>
        <v>44.551078563673926</v>
      </c>
      <c r="K98" s="6">
        <f t="shared" si="9"/>
        <v>12.4743019978287</v>
      </c>
      <c r="L98" s="6">
        <f t="shared" si="10"/>
        <v>32.076776565845222</v>
      </c>
      <c r="M98" s="6">
        <f t="shared" si="11"/>
        <v>2.6730647138204353</v>
      </c>
    </row>
    <row r="99" spans="1:13" ht="15.75" x14ac:dyDescent="0.25">
      <c r="A99" s="3" t="s">
        <v>38</v>
      </c>
      <c r="B99" s="3" t="s">
        <v>39</v>
      </c>
      <c r="C99" s="3" t="s">
        <v>16</v>
      </c>
      <c r="D99" s="4">
        <v>52.31</v>
      </c>
      <c r="E99" s="5">
        <v>6.0217931561842852E-2</v>
      </c>
      <c r="F99" s="4">
        <v>2.993686011425809</v>
      </c>
      <c r="G99" s="3" t="s">
        <v>49</v>
      </c>
      <c r="H99" s="19">
        <f t="shared" si="12"/>
        <v>28</v>
      </c>
      <c r="I99" s="6">
        <f t="shared" si="7"/>
        <v>1347.5056000000002</v>
      </c>
      <c r="J99" s="6">
        <f t="shared" si="8"/>
        <v>77.117351654328843</v>
      </c>
      <c r="K99" s="6">
        <f t="shared" si="9"/>
        <v>21.592858463212078</v>
      </c>
      <c r="L99" s="6">
        <f t="shared" si="10"/>
        <v>55.524493191116761</v>
      </c>
      <c r="M99" s="6">
        <f t="shared" si="11"/>
        <v>4.6270410992597304</v>
      </c>
    </row>
    <row r="100" spans="1:13" ht="15.75" x14ac:dyDescent="0.25">
      <c r="A100" s="3" t="s">
        <v>104</v>
      </c>
      <c r="B100" s="3" t="s">
        <v>105</v>
      </c>
      <c r="C100" s="3" t="s">
        <v>16</v>
      </c>
      <c r="D100" s="4">
        <v>31.32</v>
      </c>
      <c r="E100" s="5">
        <v>8.5568326947637302E-2</v>
      </c>
      <c r="F100" s="4">
        <v>2.5938970171287159</v>
      </c>
      <c r="G100" s="3" t="s">
        <v>305</v>
      </c>
      <c r="H100" s="19">
        <f t="shared" si="12"/>
        <v>28</v>
      </c>
      <c r="I100" s="6">
        <f t="shared" si="7"/>
        <v>806.80320000000006</v>
      </c>
      <c r="J100" s="6">
        <f t="shared" si="8"/>
        <v>66.818787161235733</v>
      </c>
      <c r="K100" s="6">
        <f t="shared" si="9"/>
        <v>18.709260405146008</v>
      </c>
      <c r="L100" s="6">
        <f t="shared" si="10"/>
        <v>48.109526756089721</v>
      </c>
      <c r="M100" s="6">
        <f t="shared" si="11"/>
        <v>4.0091272296741431</v>
      </c>
    </row>
    <row r="101" spans="1:13" ht="15.75" x14ac:dyDescent="0.25">
      <c r="A101" s="3" t="s">
        <v>128</v>
      </c>
      <c r="B101" s="3" t="s">
        <v>129</v>
      </c>
      <c r="C101" s="3" t="s">
        <v>16</v>
      </c>
      <c r="D101" s="4">
        <v>23.18</v>
      </c>
      <c r="E101" s="5">
        <v>7.7653149266609142E-2</v>
      </c>
      <c r="F101" s="4">
        <v>1.7454093853515369</v>
      </c>
      <c r="G101" s="3" t="s">
        <v>305</v>
      </c>
      <c r="H101" s="19">
        <f t="shared" si="12"/>
        <v>28</v>
      </c>
      <c r="I101" s="6">
        <f t="shared" si="7"/>
        <v>597.11680000000001</v>
      </c>
      <c r="J101" s="6">
        <f t="shared" si="8"/>
        <v>44.961745766655596</v>
      </c>
      <c r="K101" s="6">
        <f t="shared" si="9"/>
        <v>12.589288814663568</v>
      </c>
      <c r="L101" s="6">
        <f t="shared" si="10"/>
        <v>32.372456951992028</v>
      </c>
      <c r="M101" s="6">
        <f t="shared" si="11"/>
        <v>2.6977047459993355</v>
      </c>
    </row>
    <row r="102" spans="1:13" ht="15.75" x14ac:dyDescent="0.25">
      <c r="A102" s="3" t="s">
        <v>116</v>
      </c>
      <c r="B102" s="3" t="s">
        <v>117</v>
      </c>
      <c r="C102" s="3" t="s">
        <v>16</v>
      </c>
      <c r="D102" s="4">
        <v>14.23</v>
      </c>
      <c r="E102" s="5">
        <v>8.1513439837417004E-2</v>
      </c>
      <c r="F102" s="4">
        <v>1.1599362488864571</v>
      </c>
      <c r="G102" s="3" t="s">
        <v>305</v>
      </c>
      <c r="H102" s="19">
        <f t="shared" si="12"/>
        <v>28</v>
      </c>
      <c r="I102" s="6">
        <f t="shared" si="7"/>
        <v>366.56479999999999</v>
      </c>
      <c r="J102" s="6">
        <f t="shared" si="8"/>
        <v>29.879957771315137</v>
      </c>
      <c r="K102" s="6">
        <f t="shared" si="9"/>
        <v>8.3663881759682397</v>
      </c>
      <c r="L102" s="6">
        <f t="shared" si="10"/>
        <v>21.513569595346898</v>
      </c>
      <c r="M102" s="6">
        <f t="shared" si="11"/>
        <v>1.7927974662789081</v>
      </c>
    </row>
    <row r="103" spans="1:13" ht="15.75" x14ac:dyDescent="0.25">
      <c r="A103" s="3" t="s">
        <v>243</v>
      </c>
      <c r="B103" s="3" t="s">
        <v>244</v>
      </c>
      <c r="C103" s="3" t="s">
        <v>16</v>
      </c>
      <c r="D103" s="4">
        <v>42.75</v>
      </c>
      <c r="E103" s="5">
        <v>4.0895992961843E-2</v>
      </c>
      <c r="F103" s="4">
        <v>1.7483036991188019</v>
      </c>
      <c r="G103" s="3" t="s">
        <v>305</v>
      </c>
      <c r="H103" s="19">
        <f t="shared" si="12"/>
        <v>28</v>
      </c>
      <c r="I103" s="6">
        <f t="shared" si="7"/>
        <v>1101.24</v>
      </c>
      <c r="J103" s="6">
        <f t="shared" si="8"/>
        <v>45.036303289300342</v>
      </c>
      <c r="K103" s="6">
        <f t="shared" si="9"/>
        <v>12.610164921004097</v>
      </c>
      <c r="L103" s="6">
        <f t="shared" si="10"/>
        <v>32.426138368296243</v>
      </c>
      <c r="M103" s="6">
        <f t="shared" si="11"/>
        <v>2.7021781973580201</v>
      </c>
    </row>
    <row r="104" spans="1:13" ht="15.75" x14ac:dyDescent="0.25">
      <c r="A104" s="3" t="s">
        <v>136</v>
      </c>
      <c r="B104" s="3" t="s">
        <v>137</v>
      </c>
      <c r="C104" s="3" t="s">
        <v>16</v>
      </c>
      <c r="D104" s="4">
        <v>7.03</v>
      </c>
      <c r="E104" s="5">
        <v>7.1123755334281641E-2</v>
      </c>
      <c r="F104" s="4">
        <v>0.68081332495205404</v>
      </c>
      <c r="G104" s="3" t="s">
        <v>305</v>
      </c>
      <c r="H104" s="19">
        <f t="shared" si="12"/>
        <v>28</v>
      </c>
      <c r="I104" s="6">
        <f t="shared" si="7"/>
        <v>181.09280000000001</v>
      </c>
      <c r="J104" s="6">
        <f t="shared" si="8"/>
        <v>17.537751250764913</v>
      </c>
      <c r="K104" s="6">
        <f t="shared" si="9"/>
        <v>4.9105703502141758</v>
      </c>
      <c r="L104" s="6">
        <f t="shared" si="10"/>
        <v>12.627180900550737</v>
      </c>
      <c r="M104" s="6">
        <f t="shared" si="11"/>
        <v>1.0522650750458948</v>
      </c>
    </row>
    <row r="105" spans="1:13" ht="15.75" x14ac:dyDescent="0.25">
      <c r="A105" s="3" t="s">
        <v>267</v>
      </c>
      <c r="B105" s="3" t="s">
        <v>268</v>
      </c>
      <c r="C105" s="3" t="s">
        <v>8</v>
      </c>
      <c r="D105" s="4">
        <v>31.53</v>
      </c>
      <c r="E105" s="5">
        <v>3.7107516650808747E-2</v>
      </c>
      <c r="F105" s="4">
        <v>1.1255000776742721</v>
      </c>
      <c r="G105" s="3" t="s">
        <v>305</v>
      </c>
      <c r="H105" s="19">
        <f t="shared" si="12"/>
        <v>28</v>
      </c>
      <c r="I105" s="6">
        <f t="shared" si="7"/>
        <v>812.21280000000002</v>
      </c>
      <c r="J105" s="6">
        <f t="shared" si="8"/>
        <v>28.992882000889249</v>
      </c>
      <c r="K105" s="6">
        <f t="shared" si="9"/>
        <v>8.1180069602489908</v>
      </c>
      <c r="L105" s="6">
        <f t="shared" si="10"/>
        <v>20.874875040640259</v>
      </c>
      <c r="M105" s="6">
        <f t="shared" si="11"/>
        <v>1.739572920053355</v>
      </c>
    </row>
    <row r="106" spans="1:13" ht="15.75" x14ac:dyDescent="0.25">
      <c r="A106" s="3" t="s">
        <v>299</v>
      </c>
      <c r="B106" s="3" t="s">
        <v>300</v>
      </c>
      <c r="C106" s="3" t="s">
        <v>16</v>
      </c>
      <c r="D106" s="4">
        <v>4.47</v>
      </c>
      <c r="E106" s="5">
        <v>3.1319910514541402E-2</v>
      </c>
      <c r="F106" s="4">
        <v>0.138444654562035</v>
      </c>
      <c r="G106" s="3" t="s">
        <v>305</v>
      </c>
      <c r="H106" s="19">
        <f t="shared" si="12"/>
        <v>28</v>
      </c>
      <c r="I106" s="6">
        <f t="shared" si="7"/>
        <v>115.1472</v>
      </c>
      <c r="J106" s="6">
        <f t="shared" si="8"/>
        <v>3.5663343015180216</v>
      </c>
      <c r="K106" s="6">
        <f t="shared" si="9"/>
        <v>0.99857360442504617</v>
      </c>
      <c r="L106" s="6">
        <f t="shared" si="10"/>
        <v>2.5677606970929752</v>
      </c>
      <c r="M106" s="6">
        <f t="shared" si="11"/>
        <v>0.21398005809108125</v>
      </c>
    </row>
    <row r="107" spans="1:13" ht="15.75" x14ac:dyDescent="0.25">
      <c r="A107" s="3" t="s">
        <v>130</v>
      </c>
      <c r="B107" s="3" t="s">
        <v>131</v>
      </c>
      <c r="C107" s="3" t="s">
        <v>16</v>
      </c>
      <c r="D107" s="4">
        <v>15.22</v>
      </c>
      <c r="E107" s="5">
        <v>7.2273324572930356E-2</v>
      </c>
      <c r="F107" s="4">
        <v>1.0727395609566659</v>
      </c>
      <c r="G107" s="3" t="s">
        <v>305</v>
      </c>
      <c r="H107" s="19">
        <f t="shared" si="12"/>
        <v>28</v>
      </c>
      <c r="I107" s="6">
        <f t="shared" si="7"/>
        <v>392.06720000000001</v>
      </c>
      <c r="J107" s="6">
        <f t="shared" si="8"/>
        <v>27.633771090243712</v>
      </c>
      <c r="K107" s="6">
        <f t="shared" si="9"/>
        <v>7.7374559052682406</v>
      </c>
      <c r="L107" s="6">
        <f t="shared" si="10"/>
        <v>19.896315184975471</v>
      </c>
      <c r="M107" s="6">
        <f t="shared" si="11"/>
        <v>1.6580262654146225</v>
      </c>
    </row>
    <row r="108" spans="1:13" ht="15.75" x14ac:dyDescent="0.25">
      <c r="A108" s="3" t="s">
        <v>100</v>
      </c>
      <c r="B108" s="3" t="s">
        <v>101</v>
      </c>
      <c r="C108" s="3" t="s">
        <v>16</v>
      </c>
      <c r="D108" s="4">
        <v>15.9</v>
      </c>
      <c r="E108" s="5">
        <v>9.1038342527401006E-2</v>
      </c>
      <c r="F108" s="4">
        <v>1.4475096461856769</v>
      </c>
      <c r="G108" s="3" t="s">
        <v>305</v>
      </c>
      <c r="H108" s="19">
        <f t="shared" si="12"/>
        <v>28</v>
      </c>
      <c r="I108" s="6">
        <f t="shared" si="7"/>
        <v>409.584</v>
      </c>
      <c r="J108" s="6">
        <f t="shared" si="8"/>
        <v>37.287848485743034</v>
      </c>
      <c r="K108" s="6">
        <f t="shared" si="9"/>
        <v>10.44059757600805</v>
      </c>
      <c r="L108" s="6">
        <f t="shared" si="10"/>
        <v>26.847250909734981</v>
      </c>
      <c r="M108" s="6">
        <f t="shared" si="11"/>
        <v>2.2372709091445819</v>
      </c>
    </row>
    <row r="109" spans="1:13" ht="15.75" x14ac:dyDescent="0.25">
      <c r="A109" s="3" t="s">
        <v>271</v>
      </c>
      <c r="B109" s="3" t="s">
        <v>272</v>
      </c>
      <c r="C109" s="3" t="s">
        <v>16</v>
      </c>
      <c r="D109" s="4">
        <v>105.64</v>
      </c>
      <c r="E109" s="5">
        <v>3.6349867474441501E-2</v>
      </c>
      <c r="F109" s="4">
        <v>3.5338733303189498</v>
      </c>
      <c r="G109" s="3" t="s">
        <v>305</v>
      </c>
      <c r="H109" s="19">
        <f t="shared" si="12"/>
        <v>28</v>
      </c>
      <c r="I109" s="6">
        <f t="shared" si="7"/>
        <v>2721.2864</v>
      </c>
      <c r="J109" s="6">
        <f t="shared" si="8"/>
        <v>91.03257698901615</v>
      </c>
      <c r="K109" s="6">
        <f t="shared" si="9"/>
        <v>25.489121556924523</v>
      </c>
      <c r="L109" s="6">
        <f t="shared" si="10"/>
        <v>65.543455432091633</v>
      </c>
      <c r="M109" s="6">
        <f t="shared" si="11"/>
        <v>5.4619546193409692</v>
      </c>
    </row>
    <row r="110" spans="1:13" ht="15.75" x14ac:dyDescent="0.25">
      <c r="A110" s="3" t="s">
        <v>219</v>
      </c>
      <c r="B110" s="3" t="s">
        <v>220</v>
      </c>
      <c r="C110" s="3" t="s">
        <v>16</v>
      </c>
      <c r="D110" s="4">
        <v>20.41</v>
      </c>
      <c r="E110" s="5">
        <v>4.703576678098971E-2</v>
      </c>
      <c r="F110" s="4">
        <v>0.9011139673671611</v>
      </c>
      <c r="G110" s="3" t="s">
        <v>305</v>
      </c>
      <c r="H110" s="19">
        <f t="shared" si="12"/>
        <v>28</v>
      </c>
      <c r="I110" s="6">
        <f t="shared" si="7"/>
        <v>525.76160000000004</v>
      </c>
      <c r="J110" s="6">
        <f t="shared" si="8"/>
        <v>23.212695799378071</v>
      </c>
      <c r="K110" s="6">
        <f t="shared" si="9"/>
        <v>6.4995548238258607</v>
      </c>
      <c r="L110" s="6">
        <f t="shared" si="10"/>
        <v>16.713140975552211</v>
      </c>
      <c r="M110" s="6">
        <f t="shared" si="11"/>
        <v>1.3927617479626841</v>
      </c>
    </row>
    <row r="111" spans="1:13" ht="15.75" x14ac:dyDescent="0.25">
      <c r="A111" s="3" t="s">
        <v>82</v>
      </c>
      <c r="B111" s="3" t="s">
        <v>83</v>
      </c>
      <c r="C111" s="3" t="s">
        <v>16</v>
      </c>
      <c r="D111" s="4">
        <v>13.42</v>
      </c>
      <c r="E111" s="5">
        <v>0.1192250372578242</v>
      </c>
      <c r="F111" s="4">
        <v>1.5337003937693909</v>
      </c>
      <c r="G111" s="3" t="s">
        <v>305</v>
      </c>
      <c r="H111" s="19">
        <f t="shared" si="12"/>
        <v>28</v>
      </c>
      <c r="I111" s="6">
        <f t="shared" si="7"/>
        <v>345.69920000000002</v>
      </c>
      <c r="J111" s="6">
        <f t="shared" si="8"/>
        <v>39.508122143499513</v>
      </c>
      <c r="K111" s="6">
        <f t="shared" si="9"/>
        <v>11.062274200179864</v>
      </c>
      <c r="L111" s="6">
        <f t="shared" si="10"/>
        <v>28.445847943319649</v>
      </c>
      <c r="M111" s="6">
        <f t="shared" si="11"/>
        <v>2.3704873286099706</v>
      </c>
    </row>
    <row r="112" spans="1:13" ht="15.75" x14ac:dyDescent="0.25">
      <c r="A112" s="3" t="s">
        <v>132</v>
      </c>
      <c r="B112" s="3" t="s">
        <v>133</v>
      </c>
      <c r="C112" s="3" t="s">
        <v>16</v>
      </c>
      <c r="D112" s="4">
        <v>13.3</v>
      </c>
      <c r="E112" s="5">
        <v>7.2180451127819539E-2</v>
      </c>
      <c r="F112" s="4">
        <v>0.93075309744743506</v>
      </c>
      <c r="G112" s="3" t="s">
        <v>305</v>
      </c>
      <c r="H112" s="19">
        <f t="shared" si="12"/>
        <v>28</v>
      </c>
      <c r="I112" s="6">
        <f t="shared" si="7"/>
        <v>342.60800000000006</v>
      </c>
      <c r="J112" s="6">
        <f t="shared" si="8"/>
        <v>23.976199790245929</v>
      </c>
      <c r="K112" s="6">
        <f t="shared" si="9"/>
        <v>6.7133359412688609</v>
      </c>
      <c r="L112" s="6">
        <f t="shared" si="10"/>
        <v>17.262863848977069</v>
      </c>
      <c r="M112" s="6">
        <f t="shared" si="11"/>
        <v>1.4385719874147558</v>
      </c>
    </row>
    <row r="113" spans="1:13" ht="15.75" x14ac:dyDescent="0.25">
      <c r="A113" s="3" t="s">
        <v>76</v>
      </c>
      <c r="B113" s="3" t="s">
        <v>77</v>
      </c>
      <c r="C113" s="3" t="s">
        <v>16</v>
      </c>
      <c r="D113" s="4">
        <v>8.2799999999999994</v>
      </c>
      <c r="E113" s="5">
        <v>0.12749469338585101</v>
      </c>
      <c r="F113" s="4">
        <v>1.05565606123485</v>
      </c>
      <c r="G113" s="3" t="s">
        <v>305</v>
      </c>
      <c r="H113" s="19">
        <f t="shared" si="12"/>
        <v>28</v>
      </c>
      <c r="I113" s="6">
        <f t="shared" si="7"/>
        <v>213.2928</v>
      </c>
      <c r="J113" s="6">
        <f t="shared" si="8"/>
        <v>27.193700137409738</v>
      </c>
      <c r="K113" s="6">
        <f t="shared" si="9"/>
        <v>7.6142360384747274</v>
      </c>
      <c r="L113" s="6">
        <f t="shared" si="10"/>
        <v>19.579464098935013</v>
      </c>
      <c r="M113" s="6">
        <f t="shared" si="11"/>
        <v>1.6316220082445845</v>
      </c>
    </row>
    <row r="114" spans="1:13" ht="15.75" x14ac:dyDescent="0.25">
      <c r="A114" s="3" t="s">
        <v>225</v>
      </c>
      <c r="B114" s="3" t="s">
        <v>226</v>
      </c>
      <c r="C114" s="3" t="s">
        <v>16</v>
      </c>
      <c r="D114" s="4">
        <v>59.27</v>
      </c>
      <c r="E114" s="5">
        <v>4.5216804454192683E-2</v>
      </c>
      <c r="F114" s="4">
        <v>2.5793351659417731</v>
      </c>
      <c r="G114" s="3" t="s">
        <v>305</v>
      </c>
      <c r="H114" s="19">
        <f t="shared" si="12"/>
        <v>28</v>
      </c>
      <c r="I114" s="6">
        <f t="shared" si="7"/>
        <v>1526.7952000000002</v>
      </c>
      <c r="J114" s="6">
        <f t="shared" si="8"/>
        <v>66.443673874660078</v>
      </c>
      <c r="K114" s="6">
        <f t="shared" si="9"/>
        <v>18.604228684904825</v>
      </c>
      <c r="L114" s="6">
        <f t="shared" si="10"/>
        <v>47.839445189755253</v>
      </c>
      <c r="M114" s="6">
        <f t="shared" si="11"/>
        <v>3.9866204324796044</v>
      </c>
    </row>
    <row r="115" spans="1:13" ht="15.75" x14ac:dyDescent="0.25">
      <c r="A115" s="3" t="s">
        <v>261</v>
      </c>
      <c r="B115" s="3" t="s">
        <v>262</v>
      </c>
      <c r="C115" s="3" t="s">
        <v>16</v>
      </c>
      <c r="D115" s="4">
        <v>44.05</v>
      </c>
      <c r="E115" s="5">
        <v>3.7911464245175927E-2</v>
      </c>
      <c r="F115" s="4">
        <v>1.5398748969377809</v>
      </c>
      <c r="G115" s="3" t="s">
        <v>305</v>
      </c>
      <c r="H115" s="19">
        <f t="shared" si="12"/>
        <v>28</v>
      </c>
      <c r="I115" s="6">
        <f t="shared" si="7"/>
        <v>1134.7279999999998</v>
      </c>
      <c r="J115" s="6">
        <f t="shared" si="8"/>
        <v>39.667177345117238</v>
      </c>
      <c r="K115" s="6">
        <f t="shared" si="9"/>
        <v>11.106809656632828</v>
      </c>
      <c r="L115" s="6">
        <f t="shared" si="10"/>
        <v>28.560367688484412</v>
      </c>
      <c r="M115" s="6">
        <f t="shared" si="11"/>
        <v>2.3800306407070342</v>
      </c>
    </row>
    <row r="116" spans="1:13" ht="15.75" x14ac:dyDescent="0.25">
      <c r="A116" s="3" t="s">
        <v>247</v>
      </c>
      <c r="B116" s="3" t="s">
        <v>248</v>
      </c>
      <c r="C116" s="3" t="s">
        <v>16</v>
      </c>
      <c r="D116" s="4">
        <v>103.02</v>
      </c>
      <c r="E116" s="5">
        <v>4.0173200829627012E-2</v>
      </c>
      <c r="F116" s="4">
        <v>4.1386431494681846</v>
      </c>
      <c r="G116" s="3" t="s">
        <v>305</v>
      </c>
      <c r="H116" s="19">
        <f t="shared" si="12"/>
        <v>28</v>
      </c>
      <c r="I116" s="6">
        <f t="shared" si="7"/>
        <v>2653.7952</v>
      </c>
      <c r="J116" s="6">
        <f t="shared" si="8"/>
        <v>106.61144753030044</v>
      </c>
      <c r="K116" s="6">
        <f t="shared" si="9"/>
        <v>29.851205308484126</v>
      </c>
      <c r="L116" s="6">
        <f t="shared" si="10"/>
        <v>76.760242221816313</v>
      </c>
      <c r="M116" s="6">
        <f t="shared" si="11"/>
        <v>6.3966868518180258</v>
      </c>
    </row>
    <row r="117" spans="1:13" ht="15.75" x14ac:dyDescent="0.25">
      <c r="A117" s="3" t="s">
        <v>265</v>
      </c>
      <c r="B117" s="3" t="s">
        <v>266</v>
      </c>
      <c r="C117" s="3" t="s">
        <v>16</v>
      </c>
      <c r="D117" s="4">
        <v>10.07</v>
      </c>
      <c r="E117" s="5">
        <v>3.7268169166044002E-2</v>
      </c>
      <c r="F117" s="4">
        <v>0.37529046350206602</v>
      </c>
      <c r="G117" s="3" t="s">
        <v>305</v>
      </c>
      <c r="H117" s="19">
        <f t="shared" si="12"/>
        <v>28</v>
      </c>
      <c r="I117" s="6">
        <f t="shared" si="7"/>
        <v>259.40320000000003</v>
      </c>
      <c r="J117" s="6">
        <f t="shared" si="8"/>
        <v>9.6674823398132208</v>
      </c>
      <c r="K117" s="6">
        <f t="shared" si="9"/>
        <v>2.7068950551477022</v>
      </c>
      <c r="L117" s="6">
        <f t="shared" si="10"/>
        <v>6.9605872846655181</v>
      </c>
      <c r="M117" s="6">
        <f t="shared" si="11"/>
        <v>0.58004894038879318</v>
      </c>
    </row>
    <row r="118" spans="1:13" ht="15.75" x14ac:dyDescent="0.25">
      <c r="A118" s="3" t="s">
        <v>233</v>
      </c>
      <c r="B118" s="3" t="s">
        <v>234</v>
      </c>
      <c r="C118" s="3" t="s">
        <v>16</v>
      </c>
      <c r="D118" s="4">
        <v>12.83</v>
      </c>
      <c r="E118" s="5">
        <v>4.2864678036946012E-2</v>
      </c>
      <c r="F118" s="4">
        <v>0.54995381921401709</v>
      </c>
      <c r="G118" s="3" t="s">
        <v>305</v>
      </c>
      <c r="H118" s="19">
        <f t="shared" si="12"/>
        <v>28</v>
      </c>
      <c r="I118" s="6">
        <f t="shared" si="7"/>
        <v>330.50080000000003</v>
      </c>
      <c r="J118" s="6">
        <f t="shared" si="8"/>
        <v>14.166810382953081</v>
      </c>
      <c r="K118" s="6">
        <f t="shared" si="9"/>
        <v>3.9667069072268628</v>
      </c>
      <c r="L118" s="6">
        <f t="shared" si="10"/>
        <v>10.200103475726218</v>
      </c>
      <c r="M118" s="6">
        <f t="shared" si="11"/>
        <v>0.85000862297718482</v>
      </c>
    </row>
    <row r="119" spans="1:13" ht="15.75" x14ac:dyDescent="0.25">
      <c r="A119" s="3" t="s">
        <v>94</v>
      </c>
      <c r="B119" s="3" t="s">
        <v>95</v>
      </c>
      <c r="C119" s="3" t="s">
        <v>16</v>
      </c>
      <c r="D119" s="4">
        <v>6.2</v>
      </c>
      <c r="E119" s="5">
        <v>9.9613063770917012E-2</v>
      </c>
      <c r="F119" s="4">
        <v>0.61760099537968605</v>
      </c>
      <c r="G119" s="3" t="s">
        <v>305</v>
      </c>
      <c r="H119" s="19">
        <f t="shared" si="12"/>
        <v>28</v>
      </c>
      <c r="I119" s="6">
        <f t="shared" si="7"/>
        <v>159.71199999999999</v>
      </c>
      <c r="J119" s="6">
        <f t="shared" si="8"/>
        <v>15.909401640980715</v>
      </c>
      <c r="K119" s="6">
        <f t="shared" si="9"/>
        <v>4.4546324594746007</v>
      </c>
      <c r="L119" s="6">
        <f t="shared" si="10"/>
        <v>11.454769181506114</v>
      </c>
      <c r="M119" s="6">
        <f t="shared" si="11"/>
        <v>0.95456409845884282</v>
      </c>
    </row>
    <row r="120" spans="1:13" ht="15.75" x14ac:dyDescent="0.25">
      <c r="A120" s="3" t="s">
        <v>255</v>
      </c>
      <c r="B120" s="3" t="s">
        <v>256</v>
      </c>
      <c r="C120" s="3" t="s">
        <v>16</v>
      </c>
      <c r="D120" s="4">
        <v>29.34</v>
      </c>
      <c r="E120" s="5">
        <v>3.8854805725971372E-2</v>
      </c>
      <c r="F120" s="4">
        <v>1.1203415932150389</v>
      </c>
      <c r="G120" s="3" t="s">
        <v>305</v>
      </c>
      <c r="H120" s="19">
        <f t="shared" si="12"/>
        <v>28</v>
      </c>
      <c r="I120" s="6">
        <f t="shared" si="7"/>
        <v>755.79840000000002</v>
      </c>
      <c r="J120" s="6">
        <f t="shared" si="8"/>
        <v>28.859999441219404</v>
      </c>
      <c r="K120" s="6">
        <f t="shared" si="9"/>
        <v>8.0807998435414348</v>
      </c>
      <c r="L120" s="6">
        <f t="shared" si="10"/>
        <v>20.77919959767797</v>
      </c>
      <c r="M120" s="6">
        <f t="shared" si="11"/>
        <v>1.7315999664731641</v>
      </c>
    </row>
    <row r="121" spans="1:13" ht="15.75" x14ac:dyDescent="0.25">
      <c r="A121" s="3" t="s">
        <v>269</v>
      </c>
      <c r="B121" s="3" t="s">
        <v>270</v>
      </c>
      <c r="C121" s="3" t="s">
        <v>16</v>
      </c>
      <c r="D121" s="4">
        <v>19.3</v>
      </c>
      <c r="E121" s="5">
        <v>3.6787564766839378E-2</v>
      </c>
      <c r="F121" s="4">
        <v>0.69883963698849005</v>
      </c>
      <c r="G121" s="3" t="s">
        <v>305</v>
      </c>
      <c r="H121" s="19">
        <f t="shared" si="12"/>
        <v>28</v>
      </c>
      <c r="I121" s="6">
        <f t="shared" si="7"/>
        <v>497.16800000000001</v>
      </c>
      <c r="J121" s="6">
        <f t="shared" si="8"/>
        <v>18.002109048823506</v>
      </c>
      <c r="K121" s="6">
        <f t="shared" si="9"/>
        <v>5.0405905336705823</v>
      </c>
      <c r="L121" s="6">
        <f t="shared" si="10"/>
        <v>12.961518515152925</v>
      </c>
      <c r="M121" s="6">
        <f t="shared" si="11"/>
        <v>1.0801265429294105</v>
      </c>
    </row>
    <row r="122" spans="1:13" ht="15.75" x14ac:dyDescent="0.25">
      <c r="A122" s="3" t="s">
        <v>110</v>
      </c>
      <c r="B122" s="3" t="s">
        <v>111</v>
      </c>
      <c r="C122" s="3" t="s">
        <v>16</v>
      </c>
      <c r="D122" s="4">
        <v>14.15</v>
      </c>
      <c r="E122" s="5">
        <v>8.4805653710247342E-2</v>
      </c>
      <c r="F122" s="4">
        <v>1.1271526558628739</v>
      </c>
      <c r="G122" s="3" t="s">
        <v>305</v>
      </c>
      <c r="H122" s="19">
        <f t="shared" si="12"/>
        <v>28</v>
      </c>
      <c r="I122" s="6">
        <f t="shared" si="7"/>
        <v>364.50400000000002</v>
      </c>
      <c r="J122" s="6">
        <f t="shared" si="8"/>
        <v>29.035452415027635</v>
      </c>
      <c r="K122" s="6">
        <f t="shared" si="9"/>
        <v>8.129926676207738</v>
      </c>
      <c r="L122" s="6">
        <f t="shared" si="10"/>
        <v>20.905525738819897</v>
      </c>
      <c r="M122" s="6">
        <f t="shared" si="11"/>
        <v>1.742127144901658</v>
      </c>
    </row>
    <row r="123" spans="1:13" ht="15.75" x14ac:dyDescent="0.25">
      <c r="A123" s="3" t="s">
        <v>184</v>
      </c>
      <c r="B123" s="3" t="s">
        <v>185</v>
      </c>
      <c r="C123" s="3" t="s">
        <v>16</v>
      </c>
      <c r="D123" s="4">
        <v>4.8899999999999997</v>
      </c>
      <c r="E123" s="5">
        <v>5.6519084113036001E-2</v>
      </c>
      <c r="F123" s="4">
        <v>0.27637832131274798</v>
      </c>
      <c r="G123" s="3" t="s">
        <v>305</v>
      </c>
      <c r="H123" s="19">
        <f t="shared" si="12"/>
        <v>28</v>
      </c>
      <c r="I123" s="6">
        <f t="shared" si="7"/>
        <v>125.96639999999999</v>
      </c>
      <c r="J123" s="6">
        <f t="shared" si="8"/>
        <v>7.1195055570163879</v>
      </c>
      <c r="K123" s="6">
        <f t="shared" si="9"/>
        <v>1.9934615559645887</v>
      </c>
      <c r="L123" s="6">
        <f t="shared" si="10"/>
        <v>5.1260440010517989</v>
      </c>
      <c r="M123" s="6">
        <f t="shared" si="11"/>
        <v>0.42717033342098326</v>
      </c>
    </row>
    <row r="124" spans="1:13" ht="15.75" x14ac:dyDescent="0.25">
      <c r="A124" s="3" t="s">
        <v>88</v>
      </c>
      <c r="B124" s="3" t="s">
        <v>89</v>
      </c>
      <c r="C124" s="3" t="s">
        <v>8</v>
      </c>
      <c r="D124" s="4">
        <v>12.57</v>
      </c>
      <c r="E124" s="5">
        <v>0.104713815907337</v>
      </c>
      <c r="F124" s="4">
        <v>1.3162526659552349</v>
      </c>
      <c r="G124" s="3" t="s">
        <v>305</v>
      </c>
      <c r="H124" s="19">
        <f t="shared" si="12"/>
        <v>28</v>
      </c>
      <c r="I124" s="6">
        <f t="shared" si="7"/>
        <v>323.80320000000006</v>
      </c>
      <c r="J124" s="6">
        <f t="shared" si="8"/>
        <v>33.906668675006856</v>
      </c>
      <c r="K124" s="6">
        <f t="shared" si="9"/>
        <v>9.4938672290019213</v>
      </c>
      <c r="L124" s="6">
        <f t="shared" si="10"/>
        <v>24.412801446004934</v>
      </c>
      <c r="M124" s="6">
        <f t="shared" si="11"/>
        <v>2.0344001205004112</v>
      </c>
    </row>
    <row r="125" spans="1:13" ht="15.75" x14ac:dyDescent="0.25">
      <c r="A125" s="3" t="s">
        <v>275</v>
      </c>
      <c r="B125" s="3" t="s">
        <v>276</v>
      </c>
      <c r="C125" s="3" t="s">
        <v>16</v>
      </c>
      <c r="D125" s="4">
        <v>14.18</v>
      </c>
      <c r="E125" s="5">
        <v>3.5839701117175E-2</v>
      </c>
      <c r="F125" s="4">
        <v>0.50820696184154701</v>
      </c>
      <c r="G125" s="3" t="s">
        <v>305</v>
      </c>
      <c r="H125" s="19">
        <f t="shared" si="12"/>
        <v>28</v>
      </c>
      <c r="I125" s="6">
        <f t="shared" si="7"/>
        <v>365.27679999999998</v>
      </c>
      <c r="J125" s="6">
        <f t="shared" si="8"/>
        <v>13.091411337038251</v>
      </c>
      <c r="K125" s="6">
        <f t="shared" si="9"/>
        <v>3.6655951743707105</v>
      </c>
      <c r="L125" s="6">
        <f t="shared" si="10"/>
        <v>9.425816162667541</v>
      </c>
      <c r="M125" s="6">
        <f t="shared" si="11"/>
        <v>0.78548468022229512</v>
      </c>
    </row>
    <row r="126" spans="1:13" ht="15.75" x14ac:dyDescent="0.25">
      <c r="A126" s="3" t="s">
        <v>245</v>
      </c>
      <c r="B126" s="3" t="s">
        <v>246</v>
      </c>
      <c r="C126" s="3" t="s">
        <v>16</v>
      </c>
      <c r="D126" s="4">
        <v>27.01</v>
      </c>
      <c r="E126" s="5">
        <v>4.0725657164013329E-2</v>
      </c>
      <c r="F126" s="4">
        <v>1.0251718673070609</v>
      </c>
      <c r="G126" s="3" t="s">
        <v>305</v>
      </c>
      <c r="H126" s="19">
        <f t="shared" si="12"/>
        <v>28</v>
      </c>
      <c r="I126" s="6">
        <f t="shared" si="7"/>
        <v>695.77760000000012</v>
      </c>
      <c r="J126" s="6">
        <f t="shared" si="8"/>
        <v>26.408427301829889</v>
      </c>
      <c r="K126" s="6">
        <f t="shared" si="9"/>
        <v>7.3943596445123694</v>
      </c>
      <c r="L126" s="6">
        <f t="shared" si="10"/>
        <v>19.014067657317518</v>
      </c>
      <c r="M126" s="6">
        <f t="shared" si="11"/>
        <v>1.5845056381097933</v>
      </c>
    </row>
    <row r="127" spans="1:13" ht="15.75" x14ac:dyDescent="0.25">
      <c r="A127" s="3" t="s">
        <v>172</v>
      </c>
      <c r="B127" s="3" t="s">
        <v>173</v>
      </c>
      <c r="C127" s="3" t="s">
        <v>16</v>
      </c>
      <c r="D127" s="4">
        <v>50.13</v>
      </c>
      <c r="E127" s="5">
        <v>5.9844404548174752E-2</v>
      </c>
      <c r="F127" s="4">
        <v>3.0411814803680519</v>
      </c>
      <c r="G127" s="3" t="s">
        <v>305</v>
      </c>
      <c r="H127" s="19">
        <f t="shared" si="12"/>
        <v>28</v>
      </c>
      <c r="I127" s="6">
        <f t="shared" si="7"/>
        <v>1291.3488000000002</v>
      </c>
      <c r="J127" s="6">
        <f t="shared" si="8"/>
        <v>78.34083493428102</v>
      </c>
      <c r="K127" s="6">
        <f t="shared" si="9"/>
        <v>21.935433781598686</v>
      </c>
      <c r="L127" s="6">
        <f t="shared" si="10"/>
        <v>56.40540115268233</v>
      </c>
      <c r="M127" s="6">
        <f t="shared" si="11"/>
        <v>4.7004500960568611</v>
      </c>
    </row>
    <row r="128" spans="1:13" ht="15.75" x14ac:dyDescent="0.25">
      <c r="A128" s="3" t="s">
        <v>168</v>
      </c>
      <c r="B128" s="3" t="s">
        <v>169</v>
      </c>
      <c r="C128" s="3" t="s">
        <v>16</v>
      </c>
      <c r="D128" s="4">
        <v>42.31</v>
      </c>
      <c r="E128" s="5">
        <v>6.1404701708163013E-2</v>
      </c>
      <c r="F128" s="4">
        <v>2.5980329292723998</v>
      </c>
      <c r="G128" s="3" t="s">
        <v>305</v>
      </c>
      <c r="H128" s="19">
        <f t="shared" si="12"/>
        <v>28</v>
      </c>
      <c r="I128" s="6">
        <f t="shared" si="7"/>
        <v>1089.9056</v>
      </c>
      <c r="J128" s="6">
        <f t="shared" si="8"/>
        <v>66.925328258057021</v>
      </c>
      <c r="K128" s="6">
        <f t="shared" si="9"/>
        <v>18.739091912255969</v>
      </c>
      <c r="L128" s="6">
        <f t="shared" si="10"/>
        <v>48.186236345801049</v>
      </c>
      <c r="M128" s="6">
        <f t="shared" si="11"/>
        <v>4.0155196954834205</v>
      </c>
    </row>
    <row r="129" spans="1:13" ht="15.75" x14ac:dyDescent="0.25">
      <c r="A129" s="3" t="s">
        <v>239</v>
      </c>
      <c r="B129" s="3" t="s">
        <v>240</v>
      </c>
      <c r="C129" s="3" t="s">
        <v>16</v>
      </c>
      <c r="D129" s="4">
        <v>35.130000000000003</v>
      </c>
      <c r="E129" s="5">
        <v>4.2129234272701391E-2</v>
      </c>
      <c r="F129" s="4">
        <v>1.4462311774917189</v>
      </c>
      <c r="G129" s="3" t="s">
        <v>305</v>
      </c>
      <c r="H129" s="19">
        <f t="shared" si="12"/>
        <v>28</v>
      </c>
      <c r="I129" s="6">
        <f t="shared" si="7"/>
        <v>904.94880000000012</v>
      </c>
      <c r="J129" s="6">
        <f t="shared" si="8"/>
        <v>37.254915132186682</v>
      </c>
      <c r="K129" s="6">
        <f t="shared" si="9"/>
        <v>10.431376237012271</v>
      </c>
      <c r="L129" s="6">
        <f t="shared" si="10"/>
        <v>26.823538895174408</v>
      </c>
      <c r="M129" s="6">
        <f t="shared" si="11"/>
        <v>2.2352949079312006</v>
      </c>
    </row>
    <row r="130" spans="1:13" ht="15.75" x14ac:dyDescent="0.25">
      <c r="A130" s="3" t="s">
        <v>273</v>
      </c>
      <c r="B130" s="3" t="s">
        <v>274</v>
      </c>
      <c r="C130" s="3" t="s">
        <v>16</v>
      </c>
      <c r="D130" s="4">
        <v>32.21</v>
      </c>
      <c r="E130" s="5">
        <v>3.6159915256518002E-2</v>
      </c>
      <c r="F130" s="4">
        <v>1.164710870412454</v>
      </c>
      <c r="G130" s="3" t="s">
        <v>305</v>
      </c>
      <c r="H130" s="19">
        <f t="shared" si="12"/>
        <v>28</v>
      </c>
      <c r="I130" s="6">
        <f t="shared" si="7"/>
        <v>829.7296</v>
      </c>
      <c r="J130" s="6">
        <f t="shared" si="8"/>
        <v>30.002952021824814</v>
      </c>
      <c r="K130" s="6">
        <f t="shared" si="9"/>
        <v>8.4008265661109487</v>
      </c>
      <c r="L130" s="6">
        <f t="shared" si="10"/>
        <v>21.602125455713868</v>
      </c>
      <c r="M130" s="6">
        <f t="shared" si="11"/>
        <v>1.800177121309489</v>
      </c>
    </row>
    <row r="131" spans="1:13" ht="15.75" x14ac:dyDescent="0.25">
      <c r="A131" s="3" t="s">
        <v>92</v>
      </c>
      <c r="B131" s="3" t="s">
        <v>93</v>
      </c>
      <c r="C131" s="3" t="s">
        <v>16</v>
      </c>
      <c r="D131" s="4">
        <v>19.22</v>
      </c>
      <c r="E131" s="5">
        <v>9.9895941727367321E-2</v>
      </c>
      <c r="F131" s="4">
        <v>1.8541682362889571</v>
      </c>
      <c r="G131" s="3" t="s">
        <v>305</v>
      </c>
      <c r="H131" s="19">
        <f t="shared" si="12"/>
        <v>28</v>
      </c>
      <c r="I131" s="6">
        <f t="shared" si="7"/>
        <v>495.10719999999998</v>
      </c>
      <c r="J131" s="6">
        <f t="shared" si="8"/>
        <v>47.763373766803532</v>
      </c>
      <c r="K131" s="6">
        <f t="shared" si="9"/>
        <v>13.373744654704991</v>
      </c>
      <c r="L131" s="6">
        <f t="shared" si="10"/>
        <v>34.38962911209854</v>
      </c>
      <c r="M131" s="6">
        <f t="shared" si="11"/>
        <v>2.8658024260082118</v>
      </c>
    </row>
    <row r="132" spans="1:13" ht="15.75" x14ac:dyDescent="0.25">
      <c r="A132" s="3" t="s">
        <v>60</v>
      </c>
      <c r="B132" s="3" t="s">
        <v>61</v>
      </c>
      <c r="C132" s="3" t="s">
        <v>16</v>
      </c>
      <c r="D132" s="4">
        <v>5.38</v>
      </c>
      <c r="E132" s="5">
        <v>0.141395104004373</v>
      </c>
      <c r="F132" s="4">
        <v>0.76070565954353009</v>
      </c>
      <c r="G132" s="3" t="s">
        <v>305</v>
      </c>
      <c r="H132" s="19">
        <f t="shared" si="12"/>
        <v>28</v>
      </c>
      <c r="I132" s="6">
        <f t="shared" ref="I132:I151" si="13">D132*H132*0.92</f>
        <v>138.58879999999999</v>
      </c>
      <c r="J132" s="6">
        <f t="shared" ref="J132:J151" si="14">F132*H132*0.92</f>
        <v>19.595777789841335</v>
      </c>
      <c r="K132" s="6">
        <f t="shared" ref="K132:K151" si="15">J132*0.28</f>
        <v>5.4868177811555743</v>
      </c>
      <c r="L132" s="6">
        <f t="shared" ref="L132:L151" si="16">J132-K132</f>
        <v>14.108960008685761</v>
      </c>
      <c r="M132" s="6">
        <f t="shared" ref="M132:M151" si="17">L132/12</f>
        <v>1.1757466673904802</v>
      </c>
    </row>
    <row r="133" spans="1:13" ht="15.75" x14ac:dyDescent="0.25">
      <c r="A133" s="3" t="s">
        <v>24</v>
      </c>
      <c r="B133" s="3" t="s">
        <v>25</v>
      </c>
      <c r="C133" s="3" t="s">
        <v>26</v>
      </c>
      <c r="D133" s="4">
        <v>86</v>
      </c>
      <c r="E133" s="5">
        <v>3.7674418604651157E-2</v>
      </c>
      <c r="F133" s="4">
        <v>3.187367200632262</v>
      </c>
      <c r="G133" s="3" t="s">
        <v>49</v>
      </c>
      <c r="H133" s="19">
        <f t="shared" ref="H133:H151" si="18">H132</f>
        <v>28</v>
      </c>
      <c r="I133" s="6">
        <f t="shared" si="13"/>
        <v>2215.36</v>
      </c>
      <c r="J133" s="6">
        <f t="shared" si="14"/>
        <v>82.106579088287063</v>
      </c>
      <c r="K133" s="6">
        <f t="shared" si="15"/>
        <v>22.989842144720381</v>
      </c>
      <c r="L133" s="6">
        <f t="shared" si="16"/>
        <v>59.116736943566679</v>
      </c>
      <c r="M133" s="6">
        <f t="shared" si="17"/>
        <v>4.9263947452972232</v>
      </c>
    </row>
    <row r="134" spans="1:13" ht="15.75" x14ac:dyDescent="0.25">
      <c r="A134" s="3" t="s">
        <v>21</v>
      </c>
      <c r="B134" s="3" t="s">
        <v>22</v>
      </c>
      <c r="C134" s="3" t="s">
        <v>23</v>
      </c>
      <c r="D134" s="4">
        <v>18.84</v>
      </c>
      <c r="E134" s="5">
        <v>4.0339702760084917E-2</v>
      </c>
      <c r="F134" s="4">
        <v>0.73293478149957803</v>
      </c>
      <c r="G134" s="3" t="s">
        <v>48</v>
      </c>
      <c r="H134" s="19">
        <f t="shared" si="18"/>
        <v>28</v>
      </c>
      <c r="I134" s="6">
        <f t="shared" si="13"/>
        <v>485.3184</v>
      </c>
      <c r="J134" s="6">
        <f t="shared" si="14"/>
        <v>18.880399971429132</v>
      </c>
      <c r="K134" s="6">
        <f t="shared" si="15"/>
        <v>5.2865119920001575</v>
      </c>
      <c r="L134" s="6">
        <f t="shared" si="16"/>
        <v>13.593887979428974</v>
      </c>
      <c r="M134" s="6">
        <f t="shared" si="17"/>
        <v>1.1328239982857478</v>
      </c>
    </row>
    <row r="135" spans="1:13" ht="15.75" x14ac:dyDescent="0.25">
      <c r="A135" s="3" t="s">
        <v>297</v>
      </c>
      <c r="B135" s="3" t="s">
        <v>298</v>
      </c>
      <c r="C135" s="3" t="s">
        <v>16</v>
      </c>
      <c r="D135" s="4">
        <v>56.6</v>
      </c>
      <c r="E135" s="5">
        <v>3.1802120141342753E-2</v>
      </c>
      <c r="F135" s="4">
        <v>1.731508801346374</v>
      </c>
      <c r="G135" s="3" t="s">
        <v>305</v>
      </c>
      <c r="H135" s="19">
        <f t="shared" si="18"/>
        <v>28</v>
      </c>
      <c r="I135" s="6">
        <f t="shared" si="13"/>
        <v>1458.0160000000001</v>
      </c>
      <c r="J135" s="6">
        <f t="shared" si="14"/>
        <v>44.603666722682597</v>
      </c>
      <c r="K135" s="6">
        <f t="shared" si="15"/>
        <v>12.489026682351128</v>
      </c>
      <c r="L135" s="6">
        <f t="shared" si="16"/>
        <v>32.114640040331466</v>
      </c>
      <c r="M135" s="6">
        <f t="shared" si="17"/>
        <v>2.6762200033609553</v>
      </c>
    </row>
    <row r="136" spans="1:13" ht="15.75" x14ac:dyDescent="0.25">
      <c r="A136" s="3" t="s">
        <v>86</v>
      </c>
      <c r="B136" s="3" t="s">
        <v>87</v>
      </c>
      <c r="C136" s="3" t="s">
        <v>16</v>
      </c>
      <c r="D136" s="4">
        <v>8.4499999999999993</v>
      </c>
      <c r="E136" s="5">
        <v>0.108133770179972</v>
      </c>
      <c r="F136" s="4">
        <v>0.91373035802076608</v>
      </c>
      <c r="G136" s="3" t="s">
        <v>305</v>
      </c>
      <c r="H136" s="19">
        <f t="shared" si="18"/>
        <v>28</v>
      </c>
      <c r="I136" s="6">
        <f t="shared" si="13"/>
        <v>217.67199999999997</v>
      </c>
      <c r="J136" s="6">
        <f t="shared" si="14"/>
        <v>23.537694022614936</v>
      </c>
      <c r="K136" s="6">
        <f t="shared" si="15"/>
        <v>6.5905543263321826</v>
      </c>
      <c r="L136" s="6">
        <f t="shared" si="16"/>
        <v>16.947139696282754</v>
      </c>
      <c r="M136" s="6">
        <f t="shared" si="17"/>
        <v>1.4122616413568962</v>
      </c>
    </row>
    <row r="137" spans="1:13" ht="15.75" x14ac:dyDescent="0.25">
      <c r="A137" s="3" t="s">
        <v>56</v>
      </c>
      <c r="B137" s="3" t="s">
        <v>57</v>
      </c>
      <c r="C137" s="3" t="s">
        <v>16</v>
      </c>
      <c r="D137" s="4">
        <v>12.32</v>
      </c>
      <c r="E137" s="5">
        <v>0.1461038961038961</v>
      </c>
      <c r="F137" s="4">
        <v>1.7109552713752549</v>
      </c>
      <c r="G137" s="3" t="s">
        <v>305</v>
      </c>
      <c r="H137" s="19">
        <f t="shared" si="18"/>
        <v>28</v>
      </c>
      <c r="I137" s="6">
        <f t="shared" si="13"/>
        <v>317.36320000000006</v>
      </c>
      <c r="J137" s="6">
        <f t="shared" si="14"/>
        <v>44.074207790626566</v>
      </c>
      <c r="K137" s="6">
        <f t="shared" si="15"/>
        <v>12.340778181375439</v>
      </c>
      <c r="L137" s="6">
        <f t="shared" si="16"/>
        <v>31.733429609251125</v>
      </c>
      <c r="M137" s="6">
        <f t="shared" si="17"/>
        <v>2.6444524674375938</v>
      </c>
    </row>
    <row r="138" spans="1:13" ht="15.75" x14ac:dyDescent="0.25">
      <c r="A138" s="3" t="s">
        <v>190</v>
      </c>
      <c r="B138" s="3" t="s">
        <v>191</v>
      </c>
      <c r="C138" s="3" t="s">
        <v>16</v>
      </c>
      <c r="D138" s="4">
        <v>21.14</v>
      </c>
      <c r="E138" s="5">
        <v>5.5464129916136001E-2</v>
      </c>
      <c r="F138" s="4">
        <v>1.1725117064271331</v>
      </c>
      <c r="G138" s="3" t="s">
        <v>305</v>
      </c>
      <c r="H138" s="19">
        <f t="shared" si="18"/>
        <v>28</v>
      </c>
      <c r="I138" s="6">
        <f t="shared" si="13"/>
        <v>544.56640000000004</v>
      </c>
      <c r="J138" s="6">
        <f t="shared" si="14"/>
        <v>30.203901557562947</v>
      </c>
      <c r="K138" s="6">
        <f t="shared" si="15"/>
        <v>8.4570924361176267</v>
      </c>
      <c r="L138" s="6">
        <f t="shared" si="16"/>
        <v>21.74680912144532</v>
      </c>
      <c r="M138" s="6">
        <f t="shared" si="17"/>
        <v>1.8122340934537766</v>
      </c>
    </row>
    <row r="139" spans="1:13" ht="15.75" x14ac:dyDescent="0.25">
      <c r="A139" s="3" t="s">
        <v>206</v>
      </c>
      <c r="B139" s="3" t="s">
        <v>191</v>
      </c>
      <c r="C139" s="3" t="s">
        <v>16</v>
      </c>
      <c r="D139" s="4">
        <v>21.21</v>
      </c>
      <c r="E139" s="5">
        <v>4.9834646431774002E-2</v>
      </c>
      <c r="F139" s="4">
        <v>1.0569928508179369</v>
      </c>
      <c r="G139" s="3" t="s">
        <v>305</v>
      </c>
      <c r="H139" s="19">
        <f t="shared" si="18"/>
        <v>28</v>
      </c>
      <c r="I139" s="6">
        <f t="shared" si="13"/>
        <v>546.36959999999999</v>
      </c>
      <c r="J139" s="6">
        <f t="shared" si="14"/>
        <v>27.228135837070056</v>
      </c>
      <c r="K139" s="6">
        <f t="shared" si="15"/>
        <v>7.623878034379616</v>
      </c>
      <c r="L139" s="6">
        <f t="shared" si="16"/>
        <v>19.604257802690441</v>
      </c>
      <c r="M139" s="6">
        <f t="shared" si="17"/>
        <v>1.6336881502242033</v>
      </c>
    </row>
    <row r="140" spans="1:13" ht="15.75" x14ac:dyDescent="0.25">
      <c r="A140" s="3" t="s">
        <v>13</v>
      </c>
      <c r="B140" s="3" t="s">
        <v>14</v>
      </c>
      <c r="C140" s="3" t="s">
        <v>15</v>
      </c>
      <c r="D140" s="4">
        <v>32.659999999999997</v>
      </c>
      <c r="E140" s="5">
        <v>4.5315370483772197E-2</v>
      </c>
      <c r="F140" s="4">
        <v>1.4137074802121941</v>
      </c>
      <c r="G140" s="3" t="s">
        <v>48</v>
      </c>
      <c r="H140" s="19">
        <f t="shared" si="18"/>
        <v>28</v>
      </c>
      <c r="I140" s="6">
        <f t="shared" si="13"/>
        <v>841.32159999999999</v>
      </c>
      <c r="J140" s="6">
        <f t="shared" si="14"/>
        <v>36.417104690266122</v>
      </c>
      <c r="K140" s="6">
        <f t="shared" si="15"/>
        <v>10.196789313274515</v>
      </c>
      <c r="L140" s="6">
        <f t="shared" si="16"/>
        <v>26.220315376991607</v>
      </c>
      <c r="M140" s="6">
        <f t="shared" si="17"/>
        <v>2.1850262814159671</v>
      </c>
    </row>
    <row r="141" spans="1:13" ht="15.75" x14ac:dyDescent="0.25">
      <c r="A141" s="3" t="s">
        <v>227</v>
      </c>
      <c r="B141" s="3" t="s">
        <v>228</v>
      </c>
      <c r="C141" s="3" t="s">
        <v>16</v>
      </c>
      <c r="D141" s="4">
        <v>38.81</v>
      </c>
      <c r="E141" s="5">
        <v>4.3803143519711409E-2</v>
      </c>
      <c r="F141" s="4">
        <v>1.656901509384652</v>
      </c>
      <c r="G141" s="3" t="s">
        <v>305</v>
      </c>
      <c r="H141" s="19">
        <f t="shared" si="18"/>
        <v>28</v>
      </c>
      <c r="I141" s="6">
        <f t="shared" si="13"/>
        <v>999.74560000000008</v>
      </c>
      <c r="J141" s="6">
        <f t="shared" si="14"/>
        <v>42.681782881748639</v>
      </c>
      <c r="K141" s="6">
        <f t="shared" si="15"/>
        <v>11.95089920688962</v>
      </c>
      <c r="L141" s="6">
        <f t="shared" si="16"/>
        <v>30.730883674859019</v>
      </c>
      <c r="M141" s="6">
        <f t="shared" si="17"/>
        <v>2.5609069729049181</v>
      </c>
    </row>
    <row r="142" spans="1:13" ht="15.75" x14ac:dyDescent="0.25">
      <c r="A142" s="3" t="s">
        <v>249</v>
      </c>
      <c r="B142" s="3" t="s">
        <v>250</v>
      </c>
      <c r="C142" s="3" t="s">
        <v>16</v>
      </c>
      <c r="D142" s="4">
        <v>17.059999999999999</v>
      </c>
      <c r="E142" s="5">
        <v>3.9859320046893333E-2</v>
      </c>
      <c r="F142" s="4">
        <v>0.6408333490165431</v>
      </c>
      <c r="G142" s="3" t="s">
        <v>305</v>
      </c>
      <c r="H142" s="19">
        <f t="shared" si="18"/>
        <v>28</v>
      </c>
      <c r="I142" s="6">
        <f t="shared" si="13"/>
        <v>439.46559999999999</v>
      </c>
      <c r="J142" s="6">
        <f t="shared" si="14"/>
        <v>16.507867070666151</v>
      </c>
      <c r="K142" s="6">
        <f t="shared" si="15"/>
        <v>4.6222027797865231</v>
      </c>
      <c r="L142" s="6">
        <f t="shared" si="16"/>
        <v>11.885664290879628</v>
      </c>
      <c r="M142" s="6">
        <f t="shared" si="17"/>
        <v>0.99047202423996905</v>
      </c>
    </row>
    <row r="143" spans="1:13" ht="15.75" x14ac:dyDescent="0.25">
      <c r="A143" s="3" t="s">
        <v>124</v>
      </c>
      <c r="B143" s="3" t="s">
        <v>125</v>
      </c>
      <c r="C143" s="3" t="s">
        <v>16</v>
      </c>
      <c r="D143" s="4">
        <v>36.83</v>
      </c>
      <c r="E143" s="5">
        <v>7.874015748031496E-2</v>
      </c>
      <c r="F143" s="4">
        <v>2.8139326661396238</v>
      </c>
      <c r="G143" s="3" t="s">
        <v>305</v>
      </c>
      <c r="H143" s="19">
        <f t="shared" si="18"/>
        <v>28</v>
      </c>
      <c r="I143" s="6">
        <f t="shared" si="13"/>
        <v>948.74080000000004</v>
      </c>
      <c r="J143" s="6">
        <f t="shared" si="14"/>
        <v>72.486905479756714</v>
      </c>
      <c r="K143" s="6">
        <f t="shared" si="15"/>
        <v>20.296333534331882</v>
      </c>
      <c r="L143" s="6">
        <f t="shared" si="16"/>
        <v>52.190571945424836</v>
      </c>
      <c r="M143" s="6">
        <f t="shared" si="17"/>
        <v>4.3492143287854033</v>
      </c>
    </row>
    <row r="144" spans="1:13" ht="15.75" x14ac:dyDescent="0.25">
      <c r="A144" s="3" t="s">
        <v>178</v>
      </c>
      <c r="B144" s="3" t="s">
        <v>179</v>
      </c>
      <c r="C144" s="3" t="s">
        <v>16</v>
      </c>
      <c r="D144" s="4">
        <v>15.03</v>
      </c>
      <c r="E144" s="5">
        <v>5.7218895542248828E-2</v>
      </c>
      <c r="F144" s="4">
        <v>0.81290759243229804</v>
      </c>
      <c r="G144" s="3" t="s">
        <v>305</v>
      </c>
      <c r="H144" s="19">
        <f t="shared" si="18"/>
        <v>28</v>
      </c>
      <c r="I144" s="6">
        <f t="shared" si="13"/>
        <v>387.1728</v>
      </c>
      <c r="J144" s="6">
        <f t="shared" si="14"/>
        <v>20.940499581055999</v>
      </c>
      <c r="K144" s="6">
        <f t="shared" si="15"/>
        <v>5.86333988269568</v>
      </c>
      <c r="L144" s="6">
        <f t="shared" si="16"/>
        <v>15.077159698360319</v>
      </c>
      <c r="M144" s="6">
        <f t="shared" si="17"/>
        <v>1.2564299748633598</v>
      </c>
    </row>
    <row r="145" spans="1:13" ht="15.75" x14ac:dyDescent="0.25">
      <c r="A145" s="3" t="s">
        <v>3</v>
      </c>
      <c r="B145" s="3" t="s">
        <v>4</v>
      </c>
      <c r="C145" s="3" t="s">
        <v>2</v>
      </c>
      <c r="D145" s="4">
        <v>46.52</v>
      </c>
      <c r="E145" s="5">
        <v>6.878761822871883E-2</v>
      </c>
      <c r="F145" s="4">
        <v>3.1291691696234309</v>
      </c>
      <c r="G145" s="3" t="s">
        <v>48</v>
      </c>
      <c r="H145" s="19">
        <f t="shared" si="18"/>
        <v>28</v>
      </c>
      <c r="I145" s="6">
        <f t="shared" si="13"/>
        <v>1198.3552000000002</v>
      </c>
      <c r="J145" s="6">
        <f t="shared" si="14"/>
        <v>80.607397809499588</v>
      </c>
      <c r="K145" s="6">
        <f t="shared" si="15"/>
        <v>22.570071386659887</v>
      </c>
      <c r="L145" s="6">
        <f t="shared" si="16"/>
        <v>58.037326422839698</v>
      </c>
      <c r="M145" s="6">
        <f t="shared" si="17"/>
        <v>4.8364438685699751</v>
      </c>
    </row>
    <row r="146" spans="1:13" ht="15.75" x14ac:dyDescent="0.25">
      <c r="A146" s="3" t="s">
        <v>283</v>
      </c>
      <c r="B146" s="3" t="s">
        <v>284</v>
      </c>
      <c r="C146" s="3" t="s">
        <v>16</v>
      </c>
      <c r="D146" s="4">
        <v>50.146000000000001</v>
      </c>
      <c r="E146" s="5">
        <v>3.4690257484615003E-2</v>
      </c>
      <c r="F146" s="4">
        <v>1.739577651823514</v>
      </c>
      <c r="G146" s="3" t="s">
        <v>305</v>
      </c>
      <c r="H146" s="19">
        <f t="shared" si="18"/>
        <v>28</v>
      </c>
      <c r="I146" s="6">
        <f t="shared" si="13"/>
        <v>1291.7609600000001</v>
      </c>
      <c r="J146" s="6">
        <f t="shared" si="14"/>
        <v>44.811520310973727</v>
      </c>
      <c r="K146" s="6">
        <f t="shared" si="15"/>
        <v>12.547225687072645</v>
      </c>
      <c r="L146" s="6">
        <f t="shared" si="16"/>
        <v>32.26429462390108</v>
      </c>
      <c r="M146" s="6">
        <f t="shared" si="17"/>
        <v>2.6886912186584233</v>
      </c>
    </row>
    <row r="147" spans="1:13" ht="15.75" x14ac:dyDescent="0.25">
      <c r="A147" s="3" t="s">
        <v>176</v>
      </c>
      <c r="B147" s="3" t="s">
        <v>177</v>
      </c>
      <c r="C147" s="3" t="s">
        <v>16</v>
      </c>
      <c r="D147" s="4">
        <v>28.6</v>
      </c>
      <c r="E147" s="5">
        <v>5.8041958041958039E-2</v>
      </c>
      <c r="F147" s="4">
        <v>1.6020878597157899</v>
      </c>
      <c r="G147" s="3" t="s">
        <v>305</v>
      </c>
      <c r="H147" s="19">
        <f t="shared" si="18"/>
        <v>28</v>
      </c>
      <c r="I147" s="6">
        <f t="shared" si="13"/>
        <v>736.7360000000001</v>
      </c>
      <c r="J147" s="6">
        <f t="shared" si="14"/>
        <v>41.26978326627875</v>
      </c>
      <c r="K147" s="6">
        <f t="shared" si="15"/>
        <v>11.555539314558052</v>
      </c>
      <c r="L147" s="6">
        <f t="shared" si="16"/>
        <v>29.714243951720697</v>
      </c>
      <c r="M147" s="6">
        <f t="shared" si="17"/>
        <v>2.4761869959767249</v>
      </c>
    </row>
    <row r="148" spans="1:13" ht="15.75" x14ac:dyDescent="0.25">
      <c r="A148" s="3" t="s">
        <v>303</v>
      </c>
      <c r="B148" s="3" t="s">
        <v>304</v>
      </c>
      <c r="C148" s="3" t="s">
        <v>16</v>
      </c>
      <c r="D148" s="4">
        <v>23.38</v>
      </c>
      <c r="E148" s="5">
        <v>2.9940119760479039E-2</v>
      </c>
      <c r="F148" s="4">
        <v>0.30000001192092801</v>
      </c>
      <c r="G148" s="3" t="s">
        <v>305</v>
      </c>
      <c r="H148" s="19">
        <f t="shared" si="18"/>
        <v>28</v>
      </c>
      <c r="I148" s="6">
        <f t="shared" si="13"/>
        <v>602.26880000000006</v>
      </c>
      <c r="J148" s="6">
        <f t="shared" si="14"/>
        <v>7.7280003070831054</v>
      </c>
      <c r="K148" s="6">
        <f t="shared" si="15"/>
        <v>2.1638400859832698</v>
      </c>
      <c r="L148" s="6">
        <f t="shared" si="16"/>
        <v>5.5641602210998355</v>
      </c>
      <c r="M148" s="6">
        <f t="shared" si="17"/>
        <v>0.4636800184249863</v>
      </c>
    </row>
    <row r="149" spans="1:13" ht="15.75" x14ac:dyDescent="0.25">
      <c r="A149" s="3" t="s">
        <v>259</v>
      </c>
      <c r="B149" s="3" t="s">
        <v>260</v>
      </c>
      <c r="C149" s="3" t="s">
        <v>16</v>
      </c>
      <c r="D149" s="4">
        <v>47.19</v>
      </c>
      <c r="E149" s="5">
        <v>3.8143674507310883E-2</v>
      </c>
      <c r="F149" s="4">
        <v>1.7735022180038931</v>
      </c>
      <c r="G149" s="3" t="s">
        <v>305</v>
      </c>
      <c r="H149" s="19">
        <f t="shared" si="18"/>
        <v>28</v>
      </c>
      <c r="I149" s="6">
        <f t="shared" si="13"/>
        <v>1215.6143999999999</v>
      </c>
      <c r="J149" s="6">
        <f t="shared" si="14"/>
        <v>45.685417135780291</v>
      </c>
      <c r="K149" s="6">
        <f t="shared" si="15"/>
        <v>12.791916798018482</v>
      </c>
      <c r="L149" s="6">
        <f t="shared" si="16"/>
        <v>32.893500337761807</v>
      </c>
      <c r="M149" s="6">
        <f t="shared" si="17"/>
        <v>2.7411250281468171</v>
      </c>
    </row>
    <row r="150" spans="1:13" ht="15.75" x14ac:dyDescent="0.25">
      <c r="A150" s="3" t="s">
        <v>150</v>
      </c>
      <c r="B150" s="3" t="s">
        <v>151</v>
      </c>
      <c r="C150" s="3" t="s">
        <v>16</v>
      </c>
      <c r="D150" s="4">
        <v>57.33</v>
      </c>
      <c r="E150" s="5">
        <v>6.6631780917495206E-2</v>
      </c>
      <c r="F150" s="4">
        <v>3.73872029860292</v>
      </c>
      <c r="G150" s="3" t="s">
        <v>305</v>
      </c>
      <c r="H150" s="19">
        <f t="shared" si="18"/>
        <v>28</v>
      </c>
      <c r="I150" s="6">
        <f t="shared" si="13"/>
        <v>1476.8208</v>
      </c>
      <c r="J150" s="6">
        <f t="shared" si="14"/>
        <v>96.309434892011225</v>
      </c>
      <c r="K150" s="6">
        <f t="shared" si="15"/>
        <v>26.966641769763147</v>
      </c>
      <c r="L150" s="6">
        <f t="shared" si="16"/>
        <v>69.342793122248082</v>
      </c>
      <c r="M150" s="6">
        <f t="shared" si="17"/>
        <v>5.7785660935206735</v>
      </c>
    </row>
    <row r="151" spans="1:13" ht="15.75" x14ac:dyDescent="0.25">
      <c r="A151" s="3" t="s">
        <v>209</v>
      </c>
      <c r="B151" s="3" t="s">
        <v>210</v>
      </c>
      <c r="C151" s="3" t="s">
        <v>16</v>
      </c>
      <c r="D151" s="4">
        <v>31.44</v>
      </c>
      <c r="E151" s="5">
        <v>4.9146813288632997E-2</v>
      </c>
      <c r="F151" s="4">
        <v>1.5451758097946211</v>
      </c>
      <c r="G151" s="3" t="s">
        <v>305</v>
      </c>
      <c r="H151" s="19">
        <f t="shared" si="18"/>
        <v>28</v>
      </c>
      <c r="I151" s="6">
        <f t="shared" si="13"/>
        <v>809.89440000000013</v>
      </c>
      <c r="J151" s="6">
        <f t="shared" si="14"/>
        <v>39.803728860309441</v>
      </c>
      <c r="K151" s="6">
        <f t="shared" si="15"/>
        <v>11.145044080886645</v>
      </c>
      <c r="L151" s="6">
        <f t="shared" si="16"/>
        <v>28.658684779422796</v>
      </c>
      <c r="M151" s="6">
        <f t="shared" si="17"/>
        <v>2.3882237316185662</v>
      </c>
    </row>
    <row r="152" spans="1:13" ht="18.75" x14ac:dyDescent="0.3">
      <c r="G152" s="7" t="s">
        <v>322</v>
      </c>
      <c r="H152" s="7"/>
      <c r="I152" s="8">
        <f>SUM(I3:I151)</f>
        <v>116342.05184000003</v>
      </c>
      <c r="J152" s="9">
        <f t="shared" ref="J152:M152" si="19">SUM(J3:J151)</f>
        <v>6108.6809475553373</v>
      </c>
      <c r="K152" s="10">
        <f t="shared" si="19"/>
        <v>1710.4306653154961</v>
      </c>
      <c r="L152" s="9">
        <f t="shared" si="19"/>
        <v>4398.2502822398446</v>
      </c>
      <c r="M152" s="11">
        <f t="shared" si="19"/>
        <v>366.52085685332037</v>
      </c>
    </row>
    <row r="153" spans="1:13" x14ac:dyDescent="0.25">
      <c r="I153" s="12" t="str">
        <f>I1</f>
        <v>Investimento</v>
      </c>
      <c r="J153" s="12" t="str">
        <f t="shared" ref="J153:M153" si="20">J1</f>
        <v>Dividendo</v>
      </c>
      <c r="K153" s="12" t="str">
        <f t="shared" si="20"/>
        <v>IRS</v>
      </c>
      <c r="L153" s="12" t="str">
        <f t="shared" si="20"/>
        <v>Dividendo</v>
      </c>
      <c r="M153" s="12" t="str">
        <f t="shared" si="20"/>
        <v>Dividendo</v>
      </c>
    </row>
    <row r="154" spans="1:13" x14ac:dyDescent="0.25">
      <c r="I154" s="12" t="str">
        <f>I2</f>
        <v>total (EUR)</v>
      </c>
      <c r="J154" s="12" t="str">
        <f t="shared" ref="J154:M154" si="21">J2</f>
        <v>anual(EUR)</v>
      </c>
      <c r="K154" s="12" t="str">
        <f t="shared" si="21"/>
        <v>(taxa 28%)</v>
      </c>
      <c r="L154" s="12" t="str">
        <f t="shared" si="21"/>
        <v>Líquido (EUR)</v>
      </c>
      <c r="M154" s="12" t="str">
        <f t="shared" si="21"/>
        <v>Mensal (EUR)</v>
      </c>
    </row>
    <row r="156" spans="1:13" ht="18.75" x14ac:dyDescent="0.3">
      <c r="I156" s="24" t="s">
        <v>325</v>
      </c>
      <c r="J156" s="24"/>
      <c r="K156" s="23">
        <f>J152/I152</f>
        <v>5.2506216376141709E-2</v>
      </c>
    </row>
    <row r="157" spans="1:13" ht="18.75" x14ac:dyDescent="0.3">
      <c r="I157" s="24" t="s">
        <v>326</v>
      </c>
      <c r="J157" s="24"/>
      <c r="K157" s="23">
        <f>L152/I152</f>
        <v>3.7804475790822044E-2</v>
      </c>
    </row>
    <row r="158" spans="1:13" ht="18.75" x14ac:dyDescent="0.3">
      <c r="I158" s="24" t="s">
        <v>327</v>
      </c>
      <c r="J158" s="24"/>
      <c r="K158" s="23">
        <f>M152/I152</f>
        <v>3.1503729825685038E-3</v>
      </c>
    </row>
  </sheetData>
  <sortState ref="A1:P159">
    <sortCondition ref="A1:A159"/>
  </sortState>
  <mergeCells count="9">
    <mergeCell ref="I158:J158"/>
    <mergeCell ref="I157:J157"/>
    <mergeCell ref="I156:J156"/>
    <mergeCell ref="D1:D2"/>
    <mergeCell ref="C1:C2"/>
    <mergeCell ref="B1:B2"/>
    <mergeCell ref="A1:A2"/>
    <mergeCell ref="G1:G2"/>
    <mergeCell ref="G152:H1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workbookViewId="0">
      <selection activeCell="M43" sqref="M43"/>
    </sheetView>
  </sheetViews>
  <sheetFormatPr defaultRowHeight="15" x14ac:dyDescent="0.25"/>
  <cols>
    <col min="1" max="1" width="9.140625" customWidth="1"/>
    <col min="2" max="2" width="23.7109375" bestFit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carteira</vt:lpstr>
      <vt:lpstr>gráficos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2024-05-25T10:05:47Z</dcterms:created>
  <dcterms:modified xsi:type="dcterms:W3CDTF">2024-05-25T10:48:51Z</dcterms:modified>
</cp:coreProperties>
</file>