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17190" windowHeight="8700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3" i="1" s="1"/>
  <c r="E12" i="1"/>
  <c r="H12" i="1" s="1"/>
  <c r="J12" i="1" s="1"/>
  <c r="E11" i="1"/>
  <c r="H11" i="1" s="1"/>
  <c r="J11" i="1" s="1"/>
  <c r="E10" i="1"/>
  <c r="H10" i="1" s="1"/>
  <c r="J10" i="1" s="1"/>
  <c r="D8" i="1"/>
  <c r="E8" i="1" s="1"/>
  <c r="H8" i="1" s="1"/>
  <c r="J8" i="1" s="1"/>
  <c r="K8" i="1" s="1"/>
  <c r="L8" i="1" s="1"/>
  <c r="H5" i="1"/>
  <c r="E6" i="1"/>
  <c r="H6" i="1" s="1"/>
  <c r="E7" i="1"/>
  <c r="H7" i="1" s="1"/>
  <c r="E9" i="1"/>
  <c r="H9" i="1" s="1"/>
  <c r="J9" i="1" s="1"/>
  <c r="G3" i="1"/>
  <c r="G4" i="1"/>
  <c r="G5" i="1"/>
  <c r="G6" i="1"/>
  <c r="G7" i="1"/>
  <c r="G8" i="1"/>
  <c r="G9" i="1"/>
  <c r="G10" i="1"/>
  <c r="G11" i="1"/>
  <c r="G12" i="1"/>
  <c r="G13" i="1"/>
  <c r="G2" i="1"/>
  <c r="E3" i="1"/>
  <c r="H3" i="1" s="1"/>
  <c r="E4" i="1"/>
  <c r="H4" i="1" s="1"/>
  <c r="E5" i="1"/>
  <c r="E2" i="1"/>
  <c r="H2" i="1" s="1"/>
  <c r="I4" i="1" l="1"/>
  <c r="I6" i="1"/>
  <c r="I3" i="1"/>
  <c r="J7" i="1"/>
  <c r="K7" i="1" s="1"/>
  <c r="L7" i="1" s="1"/>
  <c r="K12" i="1"/>
  <c r="L12" i="1" s="1"/>
  <c r="K11" i="1"/>
  <c r="L11" i="1" s="1"/>
  <c r="K10" i="1"/>
  <c r="L10" i="1" s="1"/>
  <c r="J2" i="1"/>
  <c r="J6" i="1"/>
  <c r="K6" i="1" s="1"/>
  <c r="L6" i="1" s="1"/>
  <c r="J13" i="1"/>
  <c r="K13" i="1" s="1"/>
  <c r="L13" i="1" s="1"/>
  <c r="J5" i="1"/>
  <c r="K5" i="1" s="1"/>
  <c r="L5" i="1" s="1"/>
  <c r="K9" i="1"/>
  <c r="L9" i="1" s="1"/>
  <c r="J4" i="1"/>
  <c r="K4" i="1" s="1"/>
  <c r="L4" i="1" s="1"/>
  <c r="J3" i="1"/>
  <c r="K3" i="1" s="1"/>
  <c r="L3" i="1" s="1"/>
  <c r="I2" i="1"/>
  <c r="I12" i="1"/>
  <c r="I5" i="1"/>
  <c r="I13" i="1"/>
  <c r="I11" i="1"/>
  <c r="I10" i="1"/>
  <c r="I9" i="1"/>
  <c r="I8" i="1"/>
  <c r="I7" i="1"/>
  <c r="G14" i="1"/>
  <c r="H14" i="1"/>
  <c r="J14" i="1" l="1"/>
  <c r="K14" i="1" s="1"/>
  <c r="L14" i="1" s="1"/>
  <c r="K2" i="1"/>
  <c r="L2" i="1" s="1"/>
  <c r="I14" i="1"/>
</calcChain>
</file>

<file path=xl/sharedStrings.xml><?xml version="1.0" encoding="utf-8"?>
<sst xmlns="http://schemas.openxmlformats.org/spreadsheetml/2006/main" count="37" uniqueCount="37">
  <si>
    <t>MO</t>
  </si>
  <si>
    <t>UVV</t>
  </si>
  <si>
    <t>Altria Group Inc</t>
  </si>
  <si>
    <t>Universal Corp</t>
  </si>
  <si>
    <t>Federal Realty Investment Trust</t>
  </si>
  <si>
    <t>FRT</t>
  </si>
  <si>
    <t>Franklin Resources Inc</t>
  </si>
  <si>
    <t>National Retail Properties In</t>
  </si>
  <si>
    <t>NNN</t>
  </si>
  <si>
    <t>FLEX LNG Ltd</t>
  </si>
  <si>
    <t>FLNG</t>
  </si>
  <si>
    <t>Frontline Ltd</t>
  </si>
  <si>
    <t>FRO</t>
  </si>
  <si>
    <t>VZ</t>
  </si>
  <si>
    <t>Verizon Communications Inc</t>
  </si>
  <si>
    <t>O</t>
  </si>
  <si>
    <t>Realty Income Corp</t>
  </si>
  <si>
    <t>ARI</t>
  </si>
  <si>
    <t>Apollo Commercial REF Inc</t>
  </si>
  <si>
    <t>PFE</t>
  </si>
  <si>
    <t>Pfizer In</t>
  </si>
  <si>
    <t>Guess? Inc</t>
  </si>
  <si>
    <t>GES</t>
  </si>
  <si>
    <t xml:space="preserve">BEN </t>
  </si>
  <si>
    <t>Empresa</t>
  </si>
  <si>
    <t>Ticker</t>
  </si>
  <si>
    <t>Preço XTB</t>
  </si>
  <si>
    <t>Div (USD)</t>
  </si>
  <si>
    <t>Div (EUR)</t>
  </si>
  <si>
    <t>Shares</t>
  </si>
  <si>
    <t>Investimento</t>
  </si>
  <si>
    <t>Div Ano</t>
  </si>
  <si>
    <t>Yield BRT</t>
  </si>
  <si>
    <t>IRS</t>
  </si>
  <si>
    <t>Div LÍQ</t>
  </si>
  <si>
    <t>Yield LÍQ</t>
  </si>
  <si>
    <t>TOTAIS: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</si>
</sst>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6" formatCode="[$$-54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  <xf numFmtId="0" fontId="7" fillId="6" borderId="0" applyNumberFormat="0" applyBorder="0" applyAlignment="0" applyProtection="0"/>
    <xf numFmtId="0" fontId="1" fillId="7" borderId="0" applyNumberFormat="0" applyBorder="0" applyAlignment="0" applyProtection="0"/>
  </cellStyleXfs>
  <cellXfs count="17">
    <xf numFmtId="0" fontId="0" fillId="0" borderId="0" xfId="0"/>
    <xf numFmtId="0" fontId="5" fillId="6" borderId="3" xfId="5" applyFont="1" applyBorder="1" applyAlignment="1">
      <alignment horizontal="center"/>
    </xf>
    <xf numFmtId="44" fontId="5" fillId="6" borderId="3" xfId="5" applyNumberFormat="1" applyFont="1" applyBorder="1"/>
    <xf numFmtId="10" fontId="5" fillId="6" borderId="3" xfId="5" applyNumberFormat="1" applyFont="1" applyBorder="1"/>
    <xf numFmtId="0" fontId="5" fillId="6" borderId="3" xfId="5" applyFont="1" applyBorder="1" applyAlignment="1">
      <alignment horizontal="center"/>
    </xf>
    <xf numFmtId="0" fontId="5" fillId="6" borderId="3" xfId="5" applyFont="1" applyBorder="1"/>
    <xf numFmtId="0" fontId="5" fillId="6" borderId="3" xfId="5" applyFont="1" applyBorder="1" applyAlignment="1">
      <alignment wrapText="1"/>
    </xf>
    <xf numFmtId="0" fontId="8" fillId="3" borderId="3" xfId="2" applyFont="1" applyBorder="1" applyAlignment="1">
      <alignment horizontal="center"/>
    </xf>
    <xf numFmtId="44" fontId="8" fillId="3" borderId="3" xfId="2" applyNumberFormat="1" applyFont="1" applyBorder="1"/>
    <xf numFmtId="44" fontId="3" fillId="3" borderId="3" xfId="2" applyNumberFormat="1" applyFont="1" applyBorder="1"/>
    <xf numFmtId="44" fontId="2" fillId="2" borderId="3" xfId="1" applyNumberFormat="1" applyBorder="1"/>
    <xf numFmtId="0" fontId="4" fillId="4" borderId="3" xfId="3" applyBorder="1"/>
    <xf numFmtId="44" fontId="4" fillId="4" borderId="3" xfId="3" applyNumberFormat="1" applyBorder="1"/>
    <xf numFmtId="10" fontId="4" fillId="4" borderId="3" xfId="3" applyNumberFormat="1" applyBorder="1"/>
    <xf numFmtId="10" fontId="0" fillId="5" borderId="3" xfId="4" applyNumberFormat="1" applyFont="1" applyBorder="1"/>
    <xf numFmtId="0" fontId="6" fillId="7" borderId="3" xfId="6" applyFont="1" applyBorder="1" applyAlignment="1">
      <alignment horizontal="center"/>
    </xf>
    <xf numFmtId="166" fontId="4" fillId="4" borderId="3" xfId="3" applyNumberFormat="1" applyBorder="1"/>
  </cellXfs>
  <cellStyles count="7">
    <cellStyle name="40% - Cor5" xfId="6" builtinId="47"/>
    <cellStyle name="Cor5" xfId="5" builtinId="45"/>
    <cellStyle name="Correto" xfId="1" builtinId="26"/>
    <cellStyle name="Entrada" xfId="3" builtinId="20"/>
    <cellStyle name="Incorreto" xfId="2" builtinId="27"/>
    <cellStyle name="Normal" xfId="0" builtinId="0"/>
    <cellStyle name="Nota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por empresa</a:t>
            </a:r>
          </a:p>
        </c:rich>
      </c:tx>
      <c:layout>
        <c:manualLayout>
          <c:xMode val="edge"/>
          <c:yMode val="edge"/>
          <c:x val="0.3548956692913385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Folha1!$B$2:$B$13</c:f>
              <c:strCache>
                <c:ptCount val="12"/>
                <c:pt idx="0">
                  <c:v>MO</c:v>
                </c:pt>
                <c:pt idx="1">
                  <c:v>UVV</c:v>
                </c:pt>
                <c:pt idx="2">
                  <c:v>FRT</c:v>
                </c:pt>
                <c:pt idx="3">
                  <c:v>BEN </c:v>
                </c:pt>
                <c:pt idx="4">
                  <c:v>NNN</c:v>
                </c:pt>
                <c:pt idx="5">
                  <c:v>FLNG</c:v>
                </c:pt>
                <c:pt idx="6">
                  <c:v>FRO</c:v>
                </c:pt>
                <c:pt idx="7">
                  <c:v>VZ</c:v>
                </c:pt>
                <c:pt idx="8">
                  <c:v>O</c:v>
                </c:pt>
                <c:pt idx="9">
                  <c:v>ARI</c:v>
                </c:pt>
                <c:pt idx="10">
                  <c:v>PFE</c:v>
                </c:pt>
                <c:pt idx="11">
                  <c:v>GES</c:v>
                </c:pt>
              </c:strCache>
            </c:strRef>
          </c:cat>
          <c:val>
            <c:numRef>
              <c:f>Folha1!$G$2:$G$13</c:f>
              <c:numCache>
                <c:formatCode>_("€"* #,##0.00_);_("€"* \(#,##0.00\);_("€"* "-"??_);_(@_)</c:formatCode>
                <c:ptCount val="12"/>
                <c:pt idx="0">
                  <c:v>845.6</c:v>
                </c:pt>
                <c:pt idx="1">
                  <c:v>838.88</c:v>
                </c:pt>
                <c:pt idx="2">
                  <c:v>818.8</c:v>
                </c:pt>
                <c:pt idx="3">
                  <c:v>837.76</c:v>
                </c:pt>
                <c:pt idx="4">
                  <c:v>838.81</c:v>
                </c:pt>
                <c:pt idx="5">
                  <c:v>830.66000000000008</c:v>
                </c:pt>
                <c:pt idx="6">
                  <c:v>827.84</c:v>
                </c:pt>
                <c:pt idx="7">
                  <c:v>843.26</c:v>
                </c:pt>
                <c:pt idx="8">
                  <c:v>834.87</c:v>
                </c:pt>
                <c:pt idx="9">
                  <c:v>834.95999999999992</c:v>
                </c:pt>
                <c:pt idx="10">
                  <c:v>825.6</c:v>
                </c:pt>
                <c:pt idx="11">
                  <c:v>830.44999999999993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25906800"/>
        <c:axId val="-525905712"/>
      </c:barChart>
      <c:catAx>
        <c:axId val="-52590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525905712"/>
        <c:crosses val="autoZero"/>
        <c:auto val="1"/>
        <c:lblAlgn val="ctr"/>
        <c:lblOffset val="100"/>
        <c:noMultiLvlLbl val="0"/>
      </c:catAx>
      <c:valAx>
        <c:axId val="-52590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52590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Dividendo Líquido por empresa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Folha1!$B$2:$B$13</c:f>
              <c:strCache>
                <c:ptCount val="12"/>
                <c:pt idx="0">
                  <c:v>MO</c:v>
                </c:pt>
                <c:pt idx="1">
                  <c:v>UVV</c:v>
                </c:pt>
                <c:pt idx="2">
                  <c:v>FRT</c:v>
                </c:pt>
                <c:pt idx="3">
                  <c:v>BEN </c:v>
                </c:pt>
                <c:pt idx="4">
                  <c:v>NNN</c:v>
                </c:pt>
                <c:pt idx="5">
                  <c:v>FLNG</c:v>
                </c:pt>
                <c:pt idx="6">
                  <c:v>FRO</c:v>
                </c:pt>
                <c:pt idx="7">
                  <c:v>VZ</c:v>
                </c:pt>
                <c:pt idx="8">
                  <c:v>O</c:v>
                </c:pt>
                <c:pt idx="9">
                  <c:v>ARI</c:v>
                </c:pt>
                <c:pt idx="10">
                  <c:v>PFE</c:v>
                </c:pt>
                <c:pt idx="11">
                  <c:v>GES</c:v>
                </c:pt>
              </c:strCache>
            </c:strRef>
          </c:cat>
          <c:val>
            <c:numRef>
              <c:f>Folha1!$K$2:$K$13</c:f>
              <c:numCache>
                <c:formatCode>_("€"* #,##0.00_);_("€"* \(#,##0.00\);_("€"* "-"??_);_(@_)</c:formatCode>
                <c:ptCount val="12"/>
                <c:pt idx="0">
                  <c:v>40.550399999999996</c:v>
                </c:pt>
                <c:pt idx="1">
                  <c:v>32.44032</c:v>
                </c:pt>
                <c:pt idx="2">
                  <c:v>27.624960000000002</c:v>
                </c:pt>
                <c:pt idx="3">
                  <c:v>35.684352000000004</c:v>
                </c:pt>
                <c:pt idx="4">
                  <c:v>33.371712000000002</c:v>
                </c:pt>
                <c:pt idx="5">
                  <c:v>77.9328</c:v>
                </c:pt>
                <c:pt idx="6">
                  <c:v>44.808192000000005</c:v>
                </c:pt>
                <c:pt idx="7">
                  <c:v>36.799487999999997</c:v>
                </c:pt>
                <c:pt idx="8">
                  <c:v>34.036991999999998</c:v>
                </c:pt>
                <c:pt idx="9">
                  <c:v>62.092799999999997</c:v>
                </c:pt>
                <c:pt idx="10">
                  <c:v>42.577919999999992</c:v>
                </c:pt>
                <c:pt idx="11">
                  <c:v>64.627200000000002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26347472"/>
        <c:axId val="-526341488"/>
      </c:barChart>
      <c:catAx>
        <c:axId val="-52634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526341488"/>
        <c:crosses val="autoZero"/>
        <c:auto val="1"/>
        <c:lblAlgn val="ctr"/>
        <c:lblOffset val="100"/>
        <c:noMultiLvlLbl val="0"/>
      </c:catAx>
      <c:valAx>
        <c:axId val="-52634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52634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15</xdr:row>
      <xdr:rowOff>185737</xdr:rowOff>
    </xdr:from>
    <xdr:to>
      <xdr:col>5</xdr:col>
      <xdr:colOff>428625</xdr:colOff>
      <xdr:row>30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533400</xdr:colOff>
      <xdr:row>16</xdr:row>
      <xdr:rowOff>14287</xdr:rowOff>
    </xdr:from>
    <xdr:to>
      <xdr:col>12</xdr:col>
      <xdr:colOff>552450</xdr:colOff>
      <xdr:row>30</xdr:row>
      <xdr:rowOff>90487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O14" sqref="O14"/>
    </sheetView>
  </sheetViews>
  <sheetFormatPr defaultRowHeight="15" x14ac:dyDescent="0.25"/>
  <cols>
    <col min="1" max="1" width="29.85546875" bestFit="1" customWidth="1"/>
    <col min="7" max="7" width="12.140625" bestFit="1" customWidth="1"/>
    <col min="8" max="8" width="9.42578125" bestFit="1" customWidth="1"/>
    <col min="9" max="9" width="9.28515625" bestFit="1" customWidth="1"/>
    <col min="10" max="10" width="9.5703125" bestFit="1" customWidth="1"/>
    <col min="11" max="11" width="9.42578125" bestFit="1" customWidth="1"/>
    <col min="12" max="12" width="9.28515625" bestFit="1" customWidth="1"/>
  </cols>
  <sheetData>
    <row r="1" spans="1:12" x14ac:dyDescent="0.25">
      <c r="A1" s="4" t="s">
        <v>24</v>
      </c>
      <c r="B1" s="4" t="s">
        <v>25</v>
      </c>
      <c r="C1" s="4" t="s">
        <v>26</v>
      </c>
      <c r="D1" s="4" t="s">
        <v>27</v>
      </c>
      <c r="E1" s="4" t="s">
        <v>28</v>
      </c>
      <c r="F1" s="4" t="s">
        <v>29</v>
      </c>
      <c r="G1" s="4" t="s">
        <v>30</v>
      </c>
      <c r="H1" s="4" t="s">
        <v>31</v>
      </c>
      <c r="I1" s="4" t="s">
        <v>32</v>
      </c>
      <c r="J1" s="7" t="s">
        <v>33</v>
      </c>
      <c r="K1" s="4" t="s">
        <v>34</v>
      </c>
      <c r="L1" s="4" t="s">
        <v>35</v>
      </c>
    </row>
    <row r="2" spans="1:12" x14ac:dyDescent="0.25">
      <c r="A2" s="5" t="s">
        <v>2</v>
      </c>
      <c r="B2" s="11" t="s">
        <v>0</v>
      </c>
      <c r="C2" s="12">
        <v>52.85</v>
      </c>
      <c r="D2" s="16">
        <v>4</v>
      </c>
      <c r="E2" s="12">
        <f>D2*0.88</f>
        <v>3.52</v>
      </c>
      <c r="F2" s="15">
        <v>16</v>
      </c>
      <c r="G2" s="12">
        <f>C2*F2</f>
        <v>845.6</v>
      </c>
      <c r="H2" s="12">
        <f>E2*F2</f>
        <v>56.32</v>
      </c>
      <c r="I2" s="13">
        <f>H2/G2</f>
        <v>6.6603595080416272E-2</v>
      </c>
      <c r="J2" s="9">
        <f>H2*0.28</f>
        <v>15.769600000000002</v>
      </c>
      <c r="K2" s="10">
        <f>H2-J2</f>
        <v>40.550399999999996</v>
      </c>
      <c r="L2" s="14">
        <f>K2/G2</f>
        <v>4.7954588457899711E-2</v>
      </c>
    </row>
    <row r="3" spans="1:12" x14ac:dyDescent="0.25">
      <c r="A3" s="5" t="s">
        <v>3</v>
      </c>
      <c r="B3" s="11" t="s">
        <v>1</v>
      </c>
      <c r="C3" s="12">
        <v>52.43</v>
      </c>
      <c r="D3" s="16">
        <v>3.2</v>
      </c>
      <c r="E3" s="12">
        <f t="shared" ref="E3:E13" si="0">D3*0.88</f>
        <v>2.8160000000000003</v>
      </c>
      <c r="F3" s="15">
        <v>16</v>
      </c>
      <c r="G3" s="12">
        <f t="shared" ref="G3:G13" si="1">C3*F3</f>
        <v>838.88</v>
      </c>
      <c r="H3" s="12">
        <f t="shared" ref="H3:H13" si="2">E3*F3</f>
        <v>45.056000000000004</v>
      </c>
      <c r="I3" s="13">
        <f t="shared" ref="I3:I14" si="3">H3/G3</f>
        <v>5.3709708182338362E-2</v>
      </c>
      <c r="J3" s="9">
        <f t="shared" ref="J3:J13" si="4">H3*0.28</f>
        <v>12.615680000000003</v>
      </c>
      <c r="K3" s="10">
        <f t="shared" ref="K3:K14" si="5">H3-J3</f>
        <v>32.44032</v>
      </c>
      <c r="L3" s="14">
        <f t="shared" ref="L3:L14" si="6">K3/G3</f>
        <v>3.8670989891283619E-2</v>
      </c>
    </row>
    <row r="4" spans="1:12" x14ac:dyDescent="0.25">
      <c r="A4" s="5" t="s">
        <v>4</v>
      </c>
      <c r="B4" s="11" t="s">
        <v>5</v>
      </c>
      <c r="C4" s="12">
        <v>81.88</v>
      </c>
      <c r="D4" s="16">
        <v>4.3600000000000003</v>
      </c>
      <c r="E4" s="12">
        <f t="shared" si="0"/>
        <v>3.8368000000000002</v>
      </c>
      <c r="F4" s="15">
        <v>10</v>
      </c>
      <c r="G4" s="12">
        <f t="shared" si="1"/>
        <v>818.8</v>
      </c>
      <c r="H4" s="12">
        <f t="shared" si="2"/>
        <v>38.368000000000002</v>
      </c>
      <c r="I4" s="13">
        <f t="shared" si="3"/>
        <v>4.6858817782120178E-2</v>
      </c>
      <c r="J4" s="9">
        <f t="shared" si="4"/>
        <v>10.743040000000002</v>
      </c>
      <c r="K4" s="10">
        <f t="shared" si="5"/>
        <v>27.624960000000002</v>
      </c>
      <c r="L4" s="14">
        <f t="shared" si="6"/>
        <v>3.3738348803126532E-2</v>
      </c>
    </row>
    <row r="5" spans="1:12" x14ac:dyDescent="0.25">
      <c r="A5" s="5" t="s">
        <v>6</v>
      </c>
      <c r="B5" s="11" t="s">
        <v>23</v>
      </c>
      <c r="C5" s="12">
        <v>19.04</v>
      </c>
      <c r="D5" s="16">
        <v>1.28</v>
      </c>
      <c r="E5" s="12">
        <f t="shared" si="0"/>
        <v>1.1264000000000001</v>
      </c>
      <c r="F5" s="15">
        <v>44</v>
      </c>
      <c r="G5" s="12">
        <f t="shared" si="1"/>
        <v>837.76</v>
      </c>
      <c r="H5" s="12">
        <f t="shared" si="2"/>
        <v>49.561600000000006</v>
      </c>
      <c r="I5" s="13">
        <f t="shared" si="3"/>
        <v>5.9159663865546226E-2</v>
      </c>
      <c r="J5" s="9">
        <f t="shared" si="4"/>
        <v>13.877248000000003</v>
      </c>
      <c r="K5" s="10">
        <f t="shared" si="5"/>
        <v>35.684352000000004</v>
      </c>
      <c r="L5" s="14">
        <f t="shared" si="6"/>
        <v>4.259495798319328E-2</v>
      </c>
    </row>
    <row r="6" spans="1:12" x14ac:dyDescent="0.25">
      <c r="A6" s="6" t="s">
        <v>7</v>
      </c>
      <c r="B6" s="11" t="s">
        <v>8</v>
      </c>
      <c r="C6" s="12">
        <v>36.47</v>
      </c>
      <c r="D6" s="16">
        <v>2.29</v>
      </c>
      <c r="E6" s="12">
        <f t="shared" si="0"/>
        <v>2.0152000000000001</v>
      </c>
      <c r="F6" s="15">
        <v>23</v>
      </c>
      <c r="G6" s="12">
        <f t="shared" si="1"/>
        <v>838.81</v>
      </c>
      <c r="H6" s="12">
        <f t="shared" si="2"/>
        <v>46.349600000000002</v>
      </c>
      <c r="I6" s="13">
        <f t="shared" si="3"/>
        <v>5.5256375102824246E-2</v>
      </c>
      <c r="J6" s="9">
        <f t="shared" si="4"/>
        <v>12.977888000000002</v>
      </c>
      <c r="K6" s="10">
        <f t="shared" si="5"/>
        <v>33.371712000000002</v>
      </c>
      <c r="L6" s="14">
        <f t="shared" si="6"/>
        <v>3.9784590074033455E-2</v>
      </c>
    </row>
    <row r="7" spans="1:12" x14ac:dyDescent="0.25">
      <c r="A7" s="5" t="s">
        <v>9</v>
      </c>
      <c r="B7" s="11" t="s">
        <v>10</v>
      </c>
      <c r="C7" s="12">
        <v>20.260000000000002</v>
      </c>
      <c r="D7" s="16">
        <v>3</v>
      </c>
      <c r="E7" s="12">
        <f t="shared" si="0"/>
        <v>2.64</v>
      </c>
      <c r="F7" s="15">
        <v>41</v>
      </c>
      <c r="G7" s="12">
        <f t="shared" si="1"/>
        <v>830.66000000000008</v>
      </c>
      <c r="H7" s="12">
        <f t="shared" si="2"/>
        <v>108.24000000000001</v>
      </c>
      <c r="I7" s="13">
        <f t="shared" si="3"/>
        <v>0.13030602171767028</v>
      </c>
      <c r="J7" s="9">
        <f t="shared" si="4"/>
        <v>30.307200000000005</v>
      </c>
      <c r="K7" s="10">
        <f t="shared" si="5"/>
        <v>77.9328</v>
      </c>
      <c r="L7" s="14">
        <f t="shared" si="6"/>
        <v>9.3820335636722596E-2</v>
      </c>
    </row>
    <row r="8" spans="1:12" x14ac:dyDescent="0.25">
      <c r="A8" s="5" t="s">
        <v>11</v>
      </c>
      <c r="B8" s="11" t="s">
        <v>12</v>
      </c>
      <c r="C8" s="12">
        <v>15.92</v>
      </c>
      <c r="D8" s="16">
        <f>0.34*4</f>
        <v>1.36</v>
      </c>
      <c r="E8" s="12">
        <f t="shared" si="0"/>
        <v>1.1968000000000001</v>
      </c>
      <c r="F8" s="15">
        <v>52</v>
      </c>
      <c r="G8" s="12">
        <f t="shared" si="1"/>
        <v>827.84</v>
      </c>
      <c r="H8" s="12">
        <f t="shared" si="2"/>
        <v>62.233600000000003</v>
      </c>
      <c r="I8" s="13">
        <f t="shared" si="3"/>
        <v>7.5175879396984918E-2</v>
      </c>
      <c r="J8" s="9">
        <f t="shared" si="4"/>
        <v>17.425408000000001</v>
      </c>
      <c r="K8" s="10">
        <f t="shared" si="5"/>
        <v>44.808192000000005</v>
      </c>
      <c r="L8" s="14">
        <f t="shared" si="6"/>
        <v>5.4126633165829149E-2</v>
      </c>
    </row>
    <row r="9" spans="1:12" x14ac:dyDescent="0.25">
      <c r="A9" s="5" t="s">
        <v>14</v>
      </c>
      <c r="B9" s="11" t="s">
        <v>13</v>
      </c>
      <c r="C9" s="12">
        <v>38.33</v>
      </c>
      <c r="D9" s="16">
        <v>2.64</v>
      </c>
      <c r="E9" s="12">
        <f t="shared" si="0"/>
        <v>2.3231999999999999</v>
      </c>
      <c r="F9" s="15">
        <v>22</v>
      </c>
      <c r="G9" s="12">
        <f t="shared" si="1"/>
        <v>843.26</v>
      </c>
      <c r="H9" s="12">
        <f t="shared" si="2"/>
        <v>51.110399999999998</v>
      </c>
      <c r="I9" s="13">
        <f t="shared" si="3"/>
        <v>6.0610487868510303E-2</v>
      </c>
      <c r="J9" s="9">
        <f t="shared" si="4"/>
        <v>14.310912</v>
      </c>
      <c r="K9" s="10">
        <f t="shared" si="5"/>
        <v>36.799487999999997</v>
      </c>
      <c r="L9" s="14">
        <f t="shared" si="6"/>
        <v>4.3639551265327418E-2</v>
      </c>
    </row>
    <row r="10" spans="1:12" x14ac:dyDescent="0.25">
      <c r="A10" s="5" t="s">
        <v>16</v>
      </c>
      <c r="B10" s="11" t="s">
        <v>15</v>
      </c>
      <c r="C10" s="12">
        <v>49.11</v>
      </c>
      <c r="D10" s="16">
        <v>3.16</v>
      </c>
      <c r="E10" s="12">
        <f t="shared" si="0"/>
        <v>2.7808000000000002</v>
      </c>
      <c r="F10" s="15">
        <v>17</v>
      </c>
      <c r="G10" s="12">
        <f t="shared" si="1"/>
        <v>834.87</v>
      </c>
      <c r="H10" s="12">
        <f t="shared" si="2"/>
        <v>47.273600000000002</v>
      </c>
      <c r="I10" s="13">
        <f t="shared" si="3"/>
        <v>5.6623905518224396E-2</v>
      </c>
      <c r="J10" s="9">
        <f t="shared" si="4"/>
        <v>13.236608000000002</v>
      </c>
      <c r="K10" s="10">
        <f t="shared" si="5"/>
        <v>34.036991999999998</v>
      </c>
      <c r="L10" s="14">
        <f t="shared" si="6"/>
        <v>4.0769211973121562E-2</v>
      </c>
    </row>
    <row r="11" spans="1:12" x14ac:dyDescent="0.25">
      <c r="A11" s="6" t="s">
        <v>18</v>
      </c>
      <c r="B11" s="11" t="s">
        <v>17</v>
      </c>
      <c r="C11" s="12">
        <v>8.52</v>
      </c>
      <c r="D11" s="16">
        <v>1</v>
      </c>
      <c r="E11" s="12">
        <f t="shared" si="0"/>
        <v>0.88</v>
      </c>
      <c r="F11" s="15">
        <v>98</v>
      </c>
      <c r="G11" s="12">
        <f t="shared" si="1"/>
        <v>834.95999999999992</v>
      </c>
      <c r="H11" s="12">
        <f t="shared" si="2"/>
        <v>86.24</v>
      </c>
      <c r="I11" s="13">
        <f t="shared" si="3"/>
        <v>0.10328638497652583</v>
      </c>
      <c r="J11" s="9">
        <f t="shared" si="4"/>
        <v>24.147200000000002</v>
      </c>
      <c r="K11" s="10">
        <f t="shared" si="5"/>
        <v>62.092799999999997</v>
      </c>
      <c r="L11" s="14">
        <f t="shared" si="6"/>
        <v>7.4366197183098601E-2</v>
      </c>
    </row>
    <row r="12" spans="1:12" x14ac:dyDescent="0.25">
      <c r="A12" s="5" t="s">
        <v>20</v>
      </c>
      <c r="B12" s="11" t="s">
        <v>19</v>
      </c>
      <c r="C12" s="12">
        <v>20.64</v>
      </c>
      <c r="D12" s="16">
        <v>1.68</v>
      </c>
      <c r="E12" s="12">
        <f t="shared" si="0"/>
        <v>1.4783999999999999</v>
      </c>
      <c r="F12" s="15">
        <v>40</v>
      </c>
      <c r="G12" s="12">
        <f t="shared" si="1"/>
        <v>825.6</v>
      </c>
      <c r="H12" s="12">
        <f t="shared" si="2"/>
        <v>59.135999999999996</v>
      </c>
      <c r="I12" s="13">
        <f t="shared" si="3"/>
        <v>7.1627906976744177E-2</v>
      </c>
      <c r="J12" s="9">
        <f t="shared" si="4"/>
        <v>16.55808</v>
      </c>
      <c r="K12" s="10">
        <f t="shared" si="5"/>
        <v>42.577919999999992</v>
      </c>
      <c r="L12" s="14">
        <f t="shared" si="6"/>
        <v>5.1572093023255799E-2</v>
      </c>
    </row>
    <row r="13" spans="1:12" x14ac:dyDescent="0.25">
      <c r="A13" s="5" t="s">
        <v>21</v>
      </c>
      <c r="B13" s="11" t="s">
        <v>22</v>
      </c>
      <c r="C13" s="12">
        <v>9.77</v>
      </c>
      <c r="D13" s="16">
        <v>1.2</v>
      </c>
      <c r="E13" s="12">
        <f t="shared" si="0"/>
        <v>1.056</v>
      </c>
      <c r="F13" s="15">
        <v>85</v>
      </c>
      <c r="G13" s="12">
        <f t="shared" si="1"/>
        <v>830.44999999999993</v>
      </c>
      <c r="H13" s="12">
        <f t="shared" si="2"/>
        <v>89.76</v>
      </c>
      <c r="I13" s="13">
        <f t="shared" si="3"/>
        <v>0.10808597748208804</v>
      </c>
      <c r="J13" s="9">
        <f t="shared" si="4"/>
        <v>25.132800000000003</v>
      </c>
      <c r="K13" s="10">
        <f t="shared" si="5"/>
        <v>64.627200000000002</v>
      </c>
      <c r="L13" s="14">
        <f t="shared" si="6"/>
        <v>7.782190378710338E-2</v>
      </c>
    </row>
    <row r="14" spans="1:12" x14ac:dyDescent="0.25">
      <c r="E14" s="1" t="s">
        <v>36</v>
      </c>
      <c r="F14" s="1"/>
      <c r="G14" s="2">
        <f>SUM(G2:G13)</f>
        <v>10007.490000000002</v>
      </c>
      <c r="H14" s="2">
        <f>SUM(H2:H13)</f>
        <v>739.64880000000005</v>
      </c>
      <c r="I14" s="3">
        <f t="shared" si="3"/>
        <v>7.390952176819561E-2</v>
      </c>
      <c r="J14" s="8">
        <f>SUM(J2:J13)</f>
        <v>207.101664</v>
      </c>
      <c r="K14" s="2">
        <f t="shared" si="5"/>
        <v>532.54713600000002</v>
      </c>
      <c r="L14" s="3">
        <f t="shared" si="6"/>
        <v>5.3214855673100844E-2</v>
      </c>
    </row>
  </sheetData>
  <mergeCells count="1">
    <mergeCell ref="E14:F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2025-05-25T09:06:37Z</dcterms:created>
  <dcterms:modified xsi:type="dcterms:W3CDTF">2025-05-25T09:55:50Z</dcterms:modified>
</cp:coreProperties>
</file>