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ibeiro\Desktop\"/>
    </mc:Choice>
  </mc:AlternateContent>
  <bookViews>
    <workbookView xWindow="0" yWindow="0" windowWidth="13605" windowHeight="904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C16" i="1"/>
  <c r="B16" i="1"/>
  <c r="B15" i="1"/>
  <c r="C15" i="1"/>
  <c r="G3" i="1"/>
  <c r="E4" i="1"/>
  <c r="G11" i="1"/>
  <c r="H11" i="1"/>
  <c r="G12" i="1"/>
  <c r="H12" i="1"/>
  <c r="I12" i="1" s="1"/>
  <c r="H7" i="1"/>
  <c r="D6" i="1"/>
  <c r="E6" i="1" s="1"/>
  <c r="H6" i="1" s="1"/>
  <c r="D5" i="1"/>
  <c r="E5" i="1" s="1"/>
  <c r="H5" i="1" s="1"/>
  <c r="D4" i="1"/>
  <c r="H8" i="1"/>
  <c r="H9" i="1"/>
  <c r="H10" i="1"/>
  <c r="G4" i="1"/>
  <c r="G5" i="1"/>
  <c r="G6" i="1"/>
  <c r="G7" i="1"/>
  <c r="G8" i="1"/>
  <c r="G9" i="1"/>
  <c r="G10" i="1"/>
  <c r="E3" i="1"/>
  <c r="H3" i="1" s="1"/>
  <c r="I3" i="1" l="1"/>
  <c r="I11" i="1"/>
  <c r="I7" i="1"/>
  <c r="G13" i="1"/>
  <c r="I10" i="1"/>
  <c r="I9" i="1"/>
  <c r="I8" i="1"/>
  <c r="I6" i="1"/>
  <c r="I5" i="1"/>
  <c r="H4" i="1"/>
  <c r="I4" i="1" s="1"/>
  <c r="H13" i="1" l="1"/>
  <c r="I13" i="1" l="1"/>
  <c r="H15" i="1"/>
  <c r="H16" i="1" s="1"/>
  <c r="I16" i="1" s="1"/>
</calcChain>
</file>

<file path=xl/sharedStrings.xml><?xml version="1.0" encoding="utf-8"?>
<sst xmlns="http://schemas.openxmlformats.org/spreadsheetml/2006/main" count="36" uniqueCount="34">
  <si>
    <t>CVR Energy</t>
  </si>
  <si>
    <t>EUR</t>
  </si>
  <si>
    <t>XTB</t>
  </si>
  <si>
    <t>Empresa</t>
  </si>
  <si>
    <t>Ticker</t>
  </si>
  <si>
    <t>CVI</t>
  </si>
  <si>
    <t>Shares</t>
  </si>
  <si>
    <t>Investimento</t>
  </si>
  <si>
    <t>Divdendo</t>
  </si>
  <si>
    <t>Hoegh Autoliners</t>
  </si>
  <si>
    <t>HAUT</t>
  </si>
  <si>
    <t>SDY</t>
  </si>
  <si>
    <t>Speedy Hire PLC</t>
  </si>
  <si>
    <t>HBR</t>
  </si>
  <si>
    <t>Harbour Energy PLC</t>
  </si>
  <si>
    <t>BCP</t>
  </si>
  <si>
    <t>NOS</t>
  </si>
  <si>
    <t>EDP</t>
  </si>
  <si>
    <t>REN</t>
  </si>
  <si>
    <t>Millenium BCP</t>
  </si>
  <si>
    <t>Zon Multimedia</t>
  </si>
  <si>
    <t>NVG</t>
  </si>
  <si>
    <t>Navigator Co SA</t>
  </si>
  <si>
    <t>Energias de Portugal SA</t>
  </si>
  <si>
    <t>Redes Energeticas</t>
  </si>
  <si>
    <t>SON</t>
  </si>
  <si>
    <t>Sonae SGPS</t>
  </si>
  <si>
    <t>IRS</t>
  </si>
  <si>
    <t>Líquido</t>
  </si>
  <si>
    <t>USD / NOK / GBP</t>
  </si>
  <si>
    <t>Yield</t>
  </si>
  <si>
    <t>NAC</t>
  </si>
  <si>
    <t>EST</t>
  </si>
  <si>
    <t>Dividendo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</si>
</sst>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8" formatCode="_-* #,##0.00000\ &quot;€&quot;_-;\-* #,##0.000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2" applyNumberFormat="0" applyFont="0" applyAlignment="0" applyProtection="0"/>
    <xf numFmtId="0" fontId="1" fillId="7" borderId="0" applyNumberFormat="0" applyBorder="0" applyAlignment="0" applyProtection="0"/>
    <xf numFmtId="0" fontId="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</cellStyleXfs>
  <cellXfs count="23">
    <xf numFmtId="0" fontId="0" fillId="0" borderId="0" xfId="0"/>
    <xf numFmtId="44" fontId="5" fillId="5" borderId="1" xfId="4" applyNumberFormat="1"/>
    <xf numFmtId="10" fontId="5" fillId="5" borderId="1" xfId="4" applyNumberFormat="1"/>
    <xf numFmtId="0" fontId="6" fillId="9" borderId="3" xfId="8" applyFont="1" applyBorder="1" applyAlignment="1">
      <alignment horizontal="center"/>
    </xf>
    <xf numFmtId="0" fontId="7" fillId="8" borderId="3" xfId="7" applyBorder="1"/>
    <xf numFmtId="44" fontId="7" fillId="8" borderId="3" xfId="7" applyNumberFormat="1" applyBorder="1"/>
    <xf numFmtId="0" fontId="7" fillId="8" borderId="3" xfId="7" applyBorder="1" applyAlignment="1">
      <alignment horizontal="center"/>
    </xf>
    <xf numFmtId="168" fontId="7" fillId="8" borderId="3" xfId="7" applyNumberFormat="1" applyBorder="1"/>
    <xf numFmtId="0" fontId="1" fillId="10" borderId="3" xfId="9" applyBorder="1" applyAlignment="1">
      <alignment horizontal="center"/>
    </xf>
    <xf numFmtId="44" fontId="5" fillId="5" borderId="3" xfId="4" applyNumberFormat="1" applyBorder="1"/>
    <xf numFmtId="10" fontId="5" fillId="5" borderId="3" xfId="4" applyNumberFormat="1" applyBorder="1"/>
    <xf numFmtId="0" fontId="7" fillId="8" borderId="3" xfId="7" applyBorder="1" applyAlignment="1">
      <alignment wrapText="1"/>
    </xf>
    <xf numFmtId="44" fontId="1" fillId="7" borderId="3" xfId="6" applyNumberFormat="1" applyBorder="1"/>
    <xf numFmtId="10" fontId="1" fillId="7" borderId="3" xfId="6" applyNumberFormat="1" applyBorder="1"/>
    <xf numFmtId="44" fontId="8" fillId="3" borderId="3" xfId="2" applyNumberFormat="1" applyFont="1" applyBorder="1"/>
    <xf numFmtId="44" fontId="9" fillId="2" borderId="3" xfId="1" applyNumberFormat="1" applyFont="1" applyBorder="1"/>
    <xf numFmtId="10" fontId="9" fillId="2" borderId="3" xfId="1" applyNumberFormat="1" applyFont="1" applyBorder="1"/>
    <xf numFmtId="0" fontId="11" fillId="4" borderId="3" xfId="3" applyFont="1" applyBorder="1" applyAlignment="1">
      <alignment horizontal="center"/>
    </xf>
    <xf numFmtId="0" fontId="11" fillId="4" borderId="3" xfId="3" applyFont="1" applyBorder="1"/>
    <xf numFmtId="0" fontId="10" fillId="5" borderId="1" xfId="4" applyFont="1" applyAlignment="1">
      <alignment horizontal="center"/>
    </xf>
    <xf numFmtId="0" fontId="12" fillId="6" borderId="2" xfId="5" applyFont="1" applyAlignment="1">
      <alignment horizontal="center"/>
    </xf>
    <xf numFmtId="0" fontId="8" fillId="3" borderId="3" xfId="2" applyFont="1" applyBorder="1" applyAlignment="1">
      <alignment horizontal="right"/>
    </xf>
    <xf numFmtId="0" fontId="9" fillId="2" borderId="3" xfId="1" applyFont="1" applyBorder="1" applyAlignment="1">
      <alignment horizontal="right"/>
    </xf>
  </cellXfs>
  <cellStyles count="10">
    <cellStyle name="40% - Cor4" xfId="6" builtinId="43"/>
    <cellStyle name="40% - Cor5" xfId="8" builtinId="47"/>
    <cellStyle name="40% - Cor6" xfId="9" builtinId="51"/>
    <cellStyle name="Cor5" xfId="7" builtinId="45"/>
    <cellStyle name="Correto" xfId="1" builtinId="26"/>
    <cellStyle name="Entrada" xfId="4" builtinId="20"/>
    <cellStyle name="Incorreto" xfId="2" builtinId="27"/>
    <cellStyle name="Neutro" xfId="3" builtinId="28"/>
    <cellStyle name="Normal" xfId="0" builtinId="0"/>
    <cellStyle name="Nota" xfId="5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Investimento por 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Folha1!$A$3:$A$12</c:f>
              <c:strCache>
                <c:ptCount val="10"/>
                <c:pt idx="0">
                  <c:v>CVI</c:v>
                </c:pt>
                <c:pt idx="1">
                  <c:v>HAUT</c:v>
                </c:pt>
                <c:pt idx="2">
                  <c:v>SDY</c:v>
                </c:pt>
                <c:pt idx="3">
                  <c:v>HBR</c:v>
                </c:pt>
                <c:pt idx="4">
                  <c:v>BCP</c:v>
                </c:pt>
                <c:pt idx="5">
                  <c:v>NOS</c:v>
                </c:pt>
                <c:pt idx="6">
                  <c:v>NVG</c:v>
                </c:pt>
                <c:pt idx="7">
                  <c:v>EDP</c:v>
                </c:pt>
                <c:pt idx="8">
                  <c:v>REN</c:v>
                </c:pt>
                <c:pt idx="9">
                  <c:v>SON</c:v>
                </c:pt>
              </c:strCache>
            </c:strRef>
          </c:cat>
          <c:val>
            <c:numRef>
              <c:f>Folha1!$G$3:$G$12</c:f>
              <c:numCache>
                <c:formatCode>_("€"* #,##0.00_);_("€"* \(#,##0.00\);_("€"* "-"??_);_(@_)</c:formatCode>
                <c:ptCount val="10"/>
                <c:pt idx="0">
                  <c:v>5493</c:v>
                </c:pt>
                <c:pt idx="1">
                  <c:v>10100.299999999999</c:v>
                </c:pt>
                <c:pt idx="2">
                  <c:v>5200</c:v>
                </c:pt>
                <c:pt idx="3">
                  <c:v>4650</c:v>
                </c:pt>
                <c:pt idx="4">
                  <c:v>8850</c:v>
                </c:pt>
                <c:pt idx="5">
                  <c:v>7220</c:v>
                </c:pt>
                <c:pt idx="6">
                  <c:v>6760</c:v>
                </c:pt>
                <c:pt idx="7">
                  <c:v>6580</c:v>
                </c:pt>
                <c:pt idx="8">
                  <c:v>8730</c:v>
                </c:pt>
                <c:pt idx="9">
                  <c:v>5699.9999999999991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48239984"/>
        <c:axId val="-948254672"/>
      </c:barChart>
      <c:catAx>
        <c:axId val="-94823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948254672"/>
        <c:crosses val="autoZero"/>
        <c:auto val="1"/>
        <c:lblAlgn val="ctr"/>
        <c:lblOffset val="100"/>
        <c:noMultiLvlLbl val="0"/>
      </c:catAx>
      <c:valAx>
        <c:axId val="-94825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94823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Dividendo anual</a:t>
            </a:r>
            <a:r>
              <a:rPr lang="pt-PT" baseline="0"/>
              <a:t> </a:t>
            </a:r>
            <a:r>
              <a:rPr lang="pt-PT"/>
              <a:t>por 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strRef>
              <c:f>Folha1!$A$3:$A$12</c:f>
              <c:strCache>
                <c:ptCount val="10"/>
                <c:pt idx="0">
                  <c:v>CVI</c:v>
                </c:pt>
                <c:pt idx="1">
                  <c:v>HAUT</c:v>
                </c:pt>
                <c:pt idx="2">
                  <c:v>SDY</c:v>
                </c:pt>
                <c:pt idx="3">
                  <c:v>HBR</c:v>
                </c:pt>
                <c:pt idx="4">
                  <c:v>BCP</c:v>
                </c:pt>
                <c:pt idx="5">
                  <c:v>NOS</c:v>
                </c:pt>
                <c:pt idx="6">
                  <c:v>NVG</c:v>
                </c:pt>
                <c:pt idx="7">
                  <c:v>EDP</c:v>
                </c:pt>
                <c:pt idx="8">
                  <c:v>REN</c:v>
                </c:pt>
                <c:pt idx="9">
                  <c:v>SON</c:v>
                </c:pt>
              </c:strCache>
            </c:strRef>
          </c:cat>
          <c:val>
            <c:numRef>
              <c:f>Folha1!$H$3:$H$12</c:f>
              <c:numCache>
                <c:formatCode>_("€"* #,##0.00_);_("€"* \(#,##0.00\);_("€"* "-"??_);_(@_)</c:formatCode>
                <c:ptCount val="10"/>
                <c:pt idx="0">
                  <c:v>528</c:v>
                </c:pt>
                <c:pt idx="1">
                  <c:v>1088.999801875</c:v>
                </c:pt>
                <c:pt idx="2">
                  <c:v>306.79999999999995</c:v>
                </c:pt>
                <c:pt idx="3">
                  <c:v>168.858</c:v>
                </c:pt>
                <c:pt idx="4">
                  <c:v>450</c:v>
                </c:pt>
                <c:pt idx="5">
                  <c:v>800</c:v>
                </c:pt>
                <c:pt idx="6">
                  <c:v>492</c:v>
                </c:pt>
                <c:pt idx="7">
                  <c:v>400</c:v>
                </c:pt>
                <c:pt idx="8">
                  <c:v>471</c:v>
                </c:pt>
                <c:pt idx="9">
                  <c:v>296.05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105969648"/>
        <c:axId val="-1105974000"/>
      </c:barChart>
      <c:catAx>
        <c:axId val="-1105969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105974000"/>
        <c:crosses val="autoZero"/>
        <c:auto val="1"/>
        <c:lblAlgn val="ctr"/>
        <c:lblOffset val="100"/>
        <c:noMultiLvlLbl val="0"/>
      </c:catAx>
      <c:valAx>
        <c:axId val="-1105974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10596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Distribuição do dividendo total por 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shade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shade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5">
                  <a:tint val="9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5">
                  <a:tint val="8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5">
                  <a:tint val="5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5">
                  <a:tint val="4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Folha1!$A$3:$A$12</c:f>
              <c:strCache>
                <c:ptCount val="10"/>
                <c:pt idx="0">
                  <c:v>CVI</c:v>
                </c:pt>
                <c:pt idx="1">
                  <c:v>HAUT</c:v>
                </c:pt>
                <c:pt idx="2">
                  <c:v>SDY</c:v>
                </c:pt>
                <c:pt idx="3">
                  <c:v>HBR</c:v>
                </c:pt>
                <c:pt idx="4">
                  <c:v>BCP</c:v>
                </c:pt>
                <c:pt idx="5">
                  <c:v>NOS</c:v>
                </c:pt>
                <c:pt idx="6">
                  <c:v>NVG</c:v>
                </c:pt>
                <c:pt idx="7">
                  <c:v>EDP</c:v>
                </c:pt>
                <c:pt idx="8">
                  <c:v>REN</c:v>
                </c:pt>
                <c:pt idx="9">
                  <c:v>SON</c:v>
                </c:pt>
              </c:strCache>
            </c:strRef>
          </c:cat>
          <c:val>
            <c:numRef>
              <c:f>Folha1!$H$3:$H$12</c:f>
              <c:numCache>
                <c:formatCode>_("€"* #,##0.00_);_("€"* \(#,##0.00\);_("€"* "-"??_);_(@_)</c:formatCode>
                <c:ptCount val="10"/>
                <c:pt idx="0">
                  <c:v>528</c:v>
                </c:pt>
                <c:pt idx="1">
                  <c:v>1088.999801875</c:v>
                </c:pt>
                <c:pt idx="2">
                  <c:v>306.79999999999995</c:v>
                </c:pt>
                <c:pt idx="3">
                  <c:v>168.858</c:v>
                </c:pt>
                <c:pt idx="4">
                  <c:v>450</c:v>
                </c:pt>
                <c:pt idx="5">
                  <c:v>800</c:v>
                </c:pt>
                <c:pt idx="6">
                  <c:v>492</c:v>
                </c:pt>
                <c:pt idx="7">
                  <c:v>400</c:v>
                </c:pt>
                <c:pt idx="8">
                  <c:v>471</c:v>
                </c:pt>
                <c:pt idx="9">
                  <c:v>296.05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Distribuição do Investimento por 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shade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1">
                  <a:shade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1">
                  <a:tint val="9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tint val="8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1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1">
                  <a:tint val="5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1">
                  <a:tint val="4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Folha1!$A$3:$A$12</c:f>
              <c:strCache>
                <c:ptCount val="10"/>
                <c:pt idx="0">
                  <c:v>CVI</c:v>
                </c:pt>
                <c:pt idx="1">
                  <c:v>HAUT</c:v>
                </c:pt>
                <c:pt idx="2">
                  <c:v>SDY</c:v>
                </c:pt>
                <c:pt idx="3">
                  <c:v>HBR</c:v>
                </c:pt>
                <c:pt idx="4">
                  <c:v>BCP</c:v>
                </c:pt>
                <c:pt idx="5">
                  <c:v>NOS</c:v>
                </c:pt>
                <c:pt idx="6">
                  <c:v>NVG</c:v>
                </c:pt>
                <c:pt idx="7">
                  <c:v>EDP</c:v>
                </c:pt>
                <c:pt idx="8">
                  <c:v>REN</c:v>
                </c:pt>
                <c:pt idx="9">
                  <c:v>SON</c:v>
                </c:pt>
              </c:strCache>
            </c:strRef>
          </c:cat>
          <c:val>
            <c:numRef>
              <c:f>Folha1!$G$3:$G$12</c:f>
              <c:numCache>
                <c:formatCode>_("€"* #,##0.00_);_("€"* \(#,##0.00\);_("€"* "-"??_);_(@_)</c:formatCode>
                <c:ptCount val="10"/>
                <c:pt idx="0">
                  <c:v>5493</c:v>
                </c:pt>
                <c:pt idx="1">
                  <c:v>10100.299999999999</c:v>
                </c:pt>
                <c:pt idx="2">
                  <c:v>5200</c:v>
                </c:pt>
                <c:pt idx="3">
                  <c:v>4650</c:v>
                </c:pt>
                <c:pt idx="4">
                  <c:v>8850</c:v>
                </c:pt>
                <c:pt idx="5">
                  <c:v>7220</c:v>
                </c:pt>
                <c:pt idx="6">
                  <c:v>6760</c:v>
                </c:pt>
                <c:pt idx="7">
                  <c:v>6580</c:v>
                </c:pt>
                <c:pt idx="8">
                  <c:v>8730</c:v>
                </c:pt>
                <c:pt idx="9">
                  <c:v>5699.9999999999991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Investimento Nacional vs. Estrangeiro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Folha1!$A$15:$A$16</c:f>
              <c:strCache>
                <c:ptCount val="2"/>
                <c:pt idx="0">
                  <c:v>NAC</c:v>
                </c:pt>
                <c:pt idx="1">
                  <c:v>EST</c:v>
                </c:pt>
              </c:strCache>
            </c:strRef>
          </c:cat>
          <c:val>
            <c:numRef>
              <c:f>Folha1!$B$15:$B$16</c:f>
              <c:numCache>
                <c:formatCode>_("€"* #,##0.00_);_("€"* \(#,##0.00\);_("€"* "-"??_);_(@_)</c:formatCode>
                <c:ptCount val="2"/>
                <c:pt idx="0">
                  <c:v>43840</c:v>
                </c:pt>
                <c:pt idx="1">
                  <c:v>25443.3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48249776"/>
        <c:axId val="-948250320"/>
      </c:barChart>
      <c:catAx>
        <c:axId val="-94824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948250320"/>
        <c:crosses val="autoZero"/>
        <c:auto val="1"/>
        <c:lblAlgn val="ctr"/>
        <c:lblOffset val="100"/>
        <c:noMultiLvlLbl val="0"/>
      </c:catAx>
      <c:valAx>
        <c:axId val="-94825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94824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Distribuição do dividendo Nacional</a:t>
            </a:r>
            <a:r>
              <a:rPr lang="pt-PT" baseline="0"/>
              <a:t> vs Estrangeiro</a:t>
            </a:r>
            <a:endParaRPr lang="pt-P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6511873272022712"/>
                  <c:y val="0.147403659170100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86068594482044"/>
                  <c:y val="-0.134003326518273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Folha1!$A$15:$A$16</c:f>
              <c:strCache>
                <c:ptCount val="2"/>
                <c:pt idx="0">
                  <c:v>NAC</c:v>
                </c:pt>
                <c:pt idx="1">
                  <c:v>EST</c:v>
                </c:pt>
              </c:strCache>
            </c:strRef>
          </c:cat>
          <c:val>
            <c:numRef>
              <c:f>Folha1!$C$15:$C$16</c:f>
              <c:numCache>
                <c:formatCode>_("€"* #,##0.00_);_("€"* \(#,##0.00\);_("€"* "-"??_);_(@_)</c:formatCode>
                <c:ptCount val="2"/>
                <c:pt idx="0">
                  <c:v>2909.05</c:v>
                </c:pt>
                <c:pt idx="1">
                  <c:v>2092.6578018750001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</xdr:row>
      <xdr:rowOff>185736</xdr:rowOff>
    </xdr:from>
    <xdr:to>
      <xdr:col>4</xdr:col>
      <xdr:colOff>295275</xdr:colOff>
      <xdr:row>32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371475</xdr:colOff>
      <xdr:row>17</xdr:row>
      <xdr:rowOff>185736</xdr:rowOff>
    </xdr:from>
    <xdr:to>
      <xdr:col>10</xdr:col>
      <xdr:colOff>304800</xdr:colOff>
      <xdr:row>32</xdr:row>
      <xdr:rowOff>171449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0</xdr:row>
      <xdr:rowOff>185737</xdr:rowOff>
    </xdr:from>
    <xdr:to>
      <xdr:col>14</xdr:col>
      <xdr:colOff>590550</xdr:colOff>
      <xdr:row>15</xdr:row>
      <xdr:rowOff>71437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104775</xdr:colOff>
      <xdr:row>1</xdr:row>
      <xdr:rowOff>14286</xdr:rowOff>
    </xdr:from>
    <xdr:to>
      <xdr:col>21</xdr:col>
      <xdr:colOff>504825</xdr:colOff>
      <xdr:row>15</xdr:row>
      <xdr:rowOff>171449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457199</xdr:colOff>
      <xdr:row>18</xdr:row>
      <xdr:rowOff>14286</xdr:rowOff>
    </xdr:from>
    <xdr:to>
      <xdr:col>16</xdr:col>
      <xdr:colOff>352425</xdr:colOff>
      <xdr:row>33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457201</xdr:colOff>
      <xdr:row>18</xdr:row>
      <xdr:rowOff>4761</xdr:rowOff>
    </xdr:from>
    <xdr:to>
      <xdr:col>21</xdr:col>
      <xdr:colOff>485775</xdr:colOff>
      <xdr:row>32</xdr:row>
      <xdr:rowOff>180974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tabSelected="1" workbookViewId="0">
      <selection activeCell="E14" sqref="E14"/>
    </sheetView>
  </sheetViews>
  <sheetFormatPr defaultRowHeight="15" x14ac:dyDescent="0.25"/>
  <cols>
    <col min="2" max="2" width="22.140625" bestFit="1" customWidth="1"/>
    <col min="3" max="3" width="11" bestFit="1" customWidth="1"/>
    <col min="4" max="4" width="15.7109375" bestFit="1" customWidth="1"/>
    <col min="5" max="5" width="10.42578125" bestFit="1" customWidth="1"/>
    <col min="7" max="7" width="12.85546875" bestFit="1" customWidth="1"/>
    <col min="8" max="8" width="12" bestFit="1" customWidth="1"/>
  </cols>
  <sheetData>
    <row r="2" spans="1:9" x14ac:dyDescent="0.25">
      <c r="A2" s="3" t="s">
        <v>4</v>
      </c>
      <c r="B2" s="3" t="s">
        <v>3</v>
      </c>
      <c r="C2" s="3" t="s">
        <v>2</v>
      </c>
      <c r="D2" s="3" t="s">
        <v>29</v>
      </c>
      <c r="E2" s="3" t="s">
        <v>1</v>
      </c>
      <c r="F2" s="3" t="s">
        <v>6</v>
      </c>
      <c r="G2" s="3" t="s">
        <v>7</v>
      </c>
      <c r="H2" s="3" t="s">
        <v>8</v>
      </c>
      <c r="I2" s="3" t="s">
        <v>30</v>
      </c>
    </row>
    <row r="3" spans="1:9" x14ac:dyDescent="0.25">
      <c r="A3" s="3" t="s">
        <v>5</v>
      </c>
      <c r="B3" s="4" t="s">
        <v>0</v>
      </c>
      <c r="C3" s="5">
        <v>18.309999999999999</v>
      </c>
      <c r="D3" s="6">
        <v>2</v>
      </c>
      <c r="E3" s="7">
        <f>D3*0.88</f>
        <v>1.76</v>
      </c>
      <c r="F3" s="8">
        <v>300</v>
      </c>
      <c r="G3" s="5">
        <f>F3*C3</f>
        <v>5493</v>
      </c>
      <c r="H3" s="9">
        <f>F3*E3</f>
        <v>528</v>
      </c>
      <c r="I3" s="10">
        <f>H3/G3</f>
        <v>9.6122337520480605E-2</v>
      </c>
    </row>
    <row r="4" spans="1:9" x14ac:dyDescent="0.25">
      <c r="A4" s="3" t="s">
        <v>10</v>
      </c>
      <c r="B4" s="4" t="s">
        <v>9</v>
      </c>
      <c r="C4" s="5">
        <v>6.58</v>
      </c>
      <c r="D4" s="6">
        <f>(19.9216+6.2795+7.1846)/4</f>
        <v>8.346425</v>
      </c>
      <c r="E4" s="7">
        <f>D4*0.085</f>
        <v>0.70944612500000004</v>
      </c>
      <c r="F4" s="8">
        <v>1535</v>
      </c>
      <c r="G4" s="5">
        <f t="shared" ref="G4:G10" si="0">F4*C4</f>
        <v>10100.299999999999</v>
      </c>
      <c r="H4" s="9">
        <f t="shared" ref="H4:H10" si="1">F4*E4</f>
        <v>1088.999801875</v>
      </c>
      <c r="I4" s="10">
        <f t="shared" ref="I4:I10" si="2">H4/G4</f>
        <v>0.10781856003039514</v>
      </c>
    </row>
    <row r="5" spans="1:9" x14ac:dyDescent="0.25">
      <c r="A5" s="3" t="s">
        <v>11</v>
      </c>
      <c r="B5" s="11" t="s">
        <v>12</v>
      </c>
      <c r="C5" s="5">
        <v>0.26</v>
      </c>
      <c r="D5" s="6">
        <f>(0.018+0.008)/2</f>
        <v>1.2999999999999999E-2</v>
      </c>
      <c r="E5" s="7">
        <f>D5*1.18</f>
        <v>1.5339999999999998E-2</v>
      </c>
      <c r="F5" s="8">
        <v>20000</v>
      </c>
      <c r="G5" s="5">
        <f t="shared" si="0"/>
        <v>5200</v>
      </c>
      <c r="H5" s="9">
        <f t="shared" si="1"/>
        <v>306.79999999999995</v>
      </c>
      <c r="I5" s="10">
        <f t="shared" si="2"/>
        <v>5.899999999999999E-2</v>
      </c>
    </row>
    <row r="6" spans="1:9" x14ac:dyDescent="0.25">
      <c r="A6" s="3" t="s">
        <v>13</v>
      </c>
      <c r="B6" s="4" t="s">
        <v>14</v>
      </c>
      <c r="C6" s="5">
        <v>1.86</v>
      </c>
      <c r="D6" s="6">
        <f>(0.01008+0.1044)/2</f>
        <v>5.7240000000000006E-2</v>
      </c>
      <c r="E6" s="7">
        <f>D6*1.18</f>
        <v>6.7543199999999998E-2</v>
      </c>
      <c r="F6" s="8">
        <v>2500</v>
      </c>
      <c r="G6" s="5">
        <f t="shared" si="0"/>
        <v>4650</v>
      </c>
      <c r="H6" s="9">
        <f t="shared" si="1"/>
        <v>168.858</v>
      </c>
      <c r="I6" s="10">
        <f t="shared" si="2"/>
        <v>3.6313548387096772E-2</v>
      </c>
    </row>
    <row r="7" spans="1:9" x14ac:dyDescent="0.25">
      <c r="A7" s="17" t="s">
        <v>15</v>
      </c>
      <c r="B7" s="18" t="s">
        <v>19</v>
      </c>
      <c r="C7" s="5">
        <v>0.59</v>
      </c>
      <c r="D7" s="6"/>
      <c r="E7" s="7">
        <v>0.03</v>
      </c>
      <c r="F7" s="8">
        <v>15000</v>
      </c>
      <c r="G7" s="5">
        <f t="shared" si="0"/>
        <v>8850</v>
      </c>
      <c r="H7" s="9">
        <f t="shared" si="1"/>
        <v>450</v>
      </c>
      <c r="I7" s="10">
        <f t="shared" si="2"/>
        <v>5.0847457627118647E-2</v>
      </c>
    </row>
    <row r="8" spans="1:9" x14ac:dyDescent="0.25">
      <c r="A8" s="17" t="s">
        <v>16</v>
      </c>
      <c r="B8" s="18" t="s">
        <v>20</v>
      </c>
      <c r="C8" s="5">
        <v>3.61</v>
      </c>
      <c r="D8" s="6"/>
      <c r="E8" s="7">
        <v>0.4</v>
      </c>
      <c r="F8" s="8">
        <v>2000</v>
      </c>
      <c r="G8" s="5">
        <f t="shared" si="0"/>
        <v>7220</v>
      </c>
      <c r="H8" s="9">
        <f t="shared" si="1"/>
        <v>800</v>
      </c>
      <c r="I8" s="10">
        <f t="shared" si="2"/>
        <v>0.11080332409972299</v>
      </c>
    </row>
    <row r="9" spans="1:9" x14ac:dyDescent="0.25">
      <c r="A9" s="17" t="s">
        <v>21</v>
      </c>
      <c r="B9" s="18" t="s">
        <v>22</v>
      </c>
      <c r="C9" s="5">
        <v>3.38</v>
      </c>
      <c r="D9" s="6"/>
      <c r="E9" s="7">
        <v>0.246</v>
      </c>
      <c r="F9" s="8">
        <v>2000</v>
      </c>
      <c r="G9" s="5">
        <f t="shared" si="0"/>
        <v>6760</v>
      </c>
      <c r="H9" s="9">
        <f t="shared" si="1"/>
        <v>492</v>
      </c>
      <c r="I9" s="10">
        <f t="shared" si="2"/>
        <v>7.2781065088757396E-2</v>
      </c>
    </row>
    <row r="10" spans="1:9" x14ac:dyDescent="0.25">
      <c r="A10" s="17" t="s">
        <v>17</v>
      </c>
      <c r="B10" s="18" t="s">
        <v>23</v>
      </c>
      <c r="C10" s="5">
        <v>3.29</v>
      </c>
      <c r="D10" s="6"/>
      <c r="E10" s="7">
        <v>0.2</v>
      </c>
      <c r="F10" s="8">
        <v>2000</v>
      </c>
      <c r="G10" s="5">
        <f t="shared" si="0"/>
        <v>6580</v>
      </c>
      <c r="H10" s="9">
        <f t="shared" si="1"/>
        <v>400</v>
      </c>
      <c r="I10" s="10">
        <f t="shared" si="2"/>
        <v>6.0790273556231005E-2</v>
      </c>
    </row>
    <row r="11" spans="1:9" x14ac:dyDescent="0.25">
      <c r="A11" s="17" t="s">
        <v>18</v>
      </c>
      <c r="B11" s="18" t="s">
        <v>24</v>
      </c>
      <c r="C11" s="5">
        <v>2.91</v>
      </c>
      <c r="D11" s="6"/>
      <c r="E11" s="7">
        <v>0.157</v>
      </c>
      <c r="F11" s="8">
        <v>3000</v>
      </c>
      <c r="G11" s="5">
        <f t="shared" ref="G11:G12" si="3">F11*C11</f>
        <v>8730</v>
      </c>
      <c r="H11" s="9">
        <f t="shared" ref="H11:H12" si="4">F11*E11</f>
        <v>471</v>
      </c>
      <c r="I11" s="10">
        <f t="shared" ref="I11:I13" si="5">H11/G11</f>
        <v>5.3951890034364264E-2</v>
      </c>
    </row>
    <row r="12" spans="1:9" x14ac:dyDescent="0.25">
      <c r="A12" s="17" t="s">
        <v>25</v>
      </c>
      <c r="B12" s="18" t="s">
        <v>26</v>
      </c>
      <c r="C12" s="5">
        <v>1.1399999999999999</v>
      </c>
      <c r="D12" s="6"/>
      <c r="E12" s="7">
        <v>5.9209999999999999E-2</v>
      </c>
      <c r="F12" s="8">
        <v>5000</v>
      </c>
      <c r="G12" s="5">
        <f t="shared" si="3"/>
        <v>5699.9999999999991</v>
      </c>
      <c r="H12" s="9">
        <f t="shared" si="4"/>
        <v>296.05</v>
      </c>
      <c r="I12" s="10">
        <f t="shared" si="5"/>
        <v>5.1938596491228083E-2</v>
      </c>
    </row>
    <row r="13" spans="1:9" x14ac:dyDescent="0.25">
      <c r="G13" s="12">
        <f>SUM(G3:G12)</f>
        <v>69283.3</v>
      </c>
      <c r="H13" s="12">
        <f>SUM(H3:H12)</f>
        <v>5001.7078018750008</v>
      </c>
      <c r="I13" s="13">
        <f t="shared" si="5"/>
        <v>7.2192112700679684E-2</v>
      </c>
    </row>
    <row r="14" spans="1:9" x14ac:dyDescent="0.25">
      <c r="B14" s="20" t="s">
        <v>7</v>
      </c>
      <c r="C14" s="20" t="s">
        <v>33</v>
      </c>
      <c r="D14" s="20" t="s">
        <v>30</v>
      </c>
    </row>
    <row r="15" spans="1:9" x14ac:dyDescent="0.25">
      <c r="A15" s="19" t="s">
        <v>31</v>
      </c>
      <c r="B15" s="1">
        <f>SUM(G7:G12)</f>
        <v>43840</v>
      </c>
      <c r="C15" s="1">
        <f>SUM(H7:H12)</f>
        <v>2909.05</v>
      </c>
      <c r="D15" s="2">
        <f>C15/B15</f>
        <v>6.6356067518248185E-2</v>
      </c>
      <c r="G15" s="21" t="s">
        <v>27</v>
      </c>
      <c r="H15" s="14">
        <f>H13*-0.28</f>
        <v>-1400.4781845250004</v>
      </c>
    </row>
    <row r="16" spans="1:9" x14ac:dyDescent="0.25">
      <c r="A16" s="19" t="s">
        <v>32</v>
      </c>
      <c r="B16" s="1">
        <f>SUM(G3:G6)</f>
        <v>25443.3</v>
      </c>
      <c r="C16" s="1">
        <f>SUM(H3:H6)</f>
        <v>2092.6578018750001</v>
      </c>
      <c r="D16" s="2">
        <f>C16/B16</f>
        <v>8.2247892446144971E-2</v>
      </c>
      <c r="G16" s="22" t="s">
        <v>28</v>
      </c>
      <c r="H16" s="15">
        <f>SUM(H13:H15)</f>
        <v>3601.2296173500004</v>
      </c>
      <c r="I16" s="16">
        <f>H16/G13</f>
        <v>5.1978321144489366E-2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Ribeiro</dc:creator>
  <cp:lastModifiedBy>Jorge Ribeiro</cp:lastModifiedBy>
  <dcterms:created xsi:type="dcterms:W3CDTF">2025-05-07T23:22:45Z</dcterms:created>
  <dcterms:modified xsi:type="dcterms:W3CDTF">2025-05-08T00:12:43Z</dcterms:modified>
</cp:coreProperties>
</file>