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1985"/>
  </bookViews>
  <sheets>
    <sheet name="Investimento_i2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K14" i="1"/>
  <c r="K13" i="1"/>
  <c r="K12" i="1"/>
  <c r="K11" i="1"/>
  <c r="K3" i="1"/>
  <c r="K4" i="1"/>
  <c r="K5" i="1"/>
  <c r="K6" i="1"/>
  <c r="K7" i="1"/>
  <c r="K8" i="1"/>
  <c r="K9" i="1"/>
  <c r="K10" i="1"/>
  <c r="K2" i="1"/>
  <c r="H12" i="1"/>
  <c r="H11" i="1"/>
  <c r="H3" i="1"/>
  <c r="H4" i="1"/>
  <c r="H5" i="1"/>
  <c r="H6" i="1"/>
  <c r="H7" i="1"/>
  <c r="H8" i="1"/>
  <c r="H9" i="1"/>
  <c r="H10" i="1"/>
  <c r="H2" i="1"/>
</calcChain>
</file>

<file path=xl/sharedStrings.xml><?xml version="1.0" encoding="utf-8"?>
<sst xmlns="http://schemas.openxmlformats.org/spreadsheetml/2006/main" count="56" uniqueCount="53">
  <si>
    <t>Ticker</t>
  </si>
  <si>
    <t>Dividend Yield</t>
  </si>
  <si>
    <t>LEG</t>
  </si>
  <si>
    <t>Leggett &amp; Platt, Inc.</t>
  </si>
  <si>
    <t>Consumer Cyclical</t>
  </si>
  <si>
    <t>O</t>
  </si>
  <si>
    <t>Realty Income Corp.</t>
  </si>
  <si>
    <t>Real Estate</t>
  </si>
  <si>
    <t>AMCR</t>
  </si>
  <si>
    <t>Amcor Plc</t>
  </si>
  <si>
    <t>WBA</t>
  </si>
  <si>
    <t>Walgreens Boots Alliance Inc</t>
  </si>
  <si>
    <t>Healthcare</t>
  </si>
  <si>
    <t>BEN</t>
  </si>
  <si>
    <t>Franklin Resources, Inc.</t>
  </si>
  <si>
    <t>Financial Services</t>
  </si>
  <si>
    <t>Consumer Defensive</t>
  </si>
  <si>
    <t>Utilities</t>
  </si>
  <si>
    <t>MO</t>
  </si>
  <si>
    <t>Altria Group Inc.</t>
  </si>
  <si>
    <t>UVV</t>
  </si>
  <si>
    <t>Universal Corp.</t>
  </si>
  <si>
    <t>BKH</t>
  </si>
  <si>
    <t>Black Hills Corporation</t>
  </si>
  <si>
    <t>UBSI</t>
  </si>
  <si>
    <t>United Bankshares, Inc.</t>
  </si>
  <si>
    <t>Dividendo Ano</t>
  </si>
  <si>
    <t>Shares/Mês</t>
  </si>
  <si>
    <t>Investimento Mês (EUR)</t>
  </si>
  <si>
    <t>Preço (USD)</t>
  </si>
  <si>
    <t>Setor</t>
  </si>
  <si>
    <t>Empresa</t>
  </si>
  <si>
    <t>Investimento Total</t>
  </si>
  <si>
    <t>Média Mês</t>
  </si>
  <si>
    <t>Dividendo Ação (USD)</t>
  </si>
  <si>
    <t>Pagamentos</t>
  </si>
  <si>
    <t>Dividendo Anual</t>
  </si>
  <si>
    <t>IRS</t>
  </si>
  <si>
    <t>Líquido</t>
  </si>
  <si>
    <t>Yield Líquido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</si>
  <si>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</si>
  <si>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</si>
  <si>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</si>
  <si>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</si>
  <si>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</si>
  <si>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</si>
  <si>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</si>
  <si>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</si>
  <si>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</si>
  <si>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Mês</t>
  </si>
  <si>
    <t>T1</t>
  </si>
  <si>
    <t>T2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</si>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</sst>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7" formatCode="[$$-54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6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6" fillId="4" borderId="0" applyNumberFormat="0" applyBorder="0" applyAlignment="0" applyProtection="0"/>
  </cellStyleXfs>
  <cellXfs count="29">
    <xf numFmtId="0" fontId="0" fillId="0" borderId="0" xfId="0"/>
    <xf numFmtId="0" fontId="8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44" fontId="8" fillId="9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horizontal="right" vertical="center"/>
    </xf>
    <xf numFmtId="44" fontId="7" fillId="8" borderId="2" xfId="0" applyNumberFormat="1" applyFont="1" applyFill="1" applyBorder="1" applyAlignment="1">
      <alignment vertical="center"/>
    </xf>
    <xf numFmtId="0" fontId="9" fillId="2" borderId="2" xfId="3" applyFont="1" applyBorder="1" applyAlignment="1">
      <alignment horizontal="right" vertical="center"/>
    </xf>
    <xf numFmtId="44" fontId="9" fillId="2" borderId="2" xfId="3" applyNumberFormat="1" applyFont="1" applyBorder="1" applyAlignment="1">
      <alignment vertical="center"/>
    </xf>
    <xf numFmtId="10" fontId="4" fillId="4" borderId="2" xfId="5" applyNumberFormat="1" applyFont="1" applyBorder="1" applyAlignment="1">
      <alignment vertical="center"/>
    </xf>
    <xf numFmtId="167" fontId="0" fillId="5" borderId="2" xfId="0" applyNumberFormat="1" applyFill="1" applyBorder="1" applyAlignment="1">
      <alignment horizontal="center" vertical="center"/>
    </xf>
    <xf numFmtId="167" fontId="0" fillId="6" borderId="2" xfId="0" applyNumberFormat="1" applyFill="1" applyBorder="1" applyAlignment="1">
      <alignment horizontal="center" vertical="center"/>
    </xf>
    <xf numFmtId="167" fontId="0" fillId="7" borderId="2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2" xfId="5" applyFont="1" applyBorder="1" applyAlignment="1">
      <alignment horizontal="center" vertical="center"/>
    </xf>
    <xf numFmtId="44" fontId="8" fillId="9" borderId="2" xfId="0" applyNumberFormat="1" applyFont="1" applyFill="1" applyBorder="1" applyAlignment="1">
      <alignment horizontal="center" vertical="center"/>
    </xf>
    <xf numFmtId="0" fontId="10" fillId="3" borderId="1" xfId="4" applyFont="1" applyAlignment="1">
      <alignment horizontal="center" vertical="center"/>
    </xf>
    <xf numFmtId="10" fontId="0" fillId="5" borderId="2" xfId="2" applyNumberFormat="1" applyFont="1" applyFill="1" applyBorder="1" applyAlignment="1">
      <alignment horizontal="center" vertical="center"/>
    </xf>
    <xf numFmtId="10" fontId="0" fillId="6" borderId="2" xfId="2" applyNumberFormat="1" applyFont="1" applyFill="1" applyBorder="1" applyAlignment="1">
      <alignment horizontal="center" vertical="center"/>
    </xf>
    <xf numFmtId="10" fontId="0" fillId="7" borderId="2" xfId="2" applyNumberFormat="1" applyFont="1" applyFill="1" applyBorder="1" applyAlignment="1">
      <alignment horizontal="center" vertical="center"/>
    </xf>
    <xf numFmtId="44" fontId="0" fillId="5" borderId="2" xfId="1" applyFont="1" applyFill="1" applyBorder="1" applyAlignment="1">
      <alignment horizontal="center" vertical="center"/>
    </xf>
    <xf numFmtId="44" fontId="0" fillId="6" borderId="2" xfId="1" applyFont="1" applyFill="1" applyBorder="1" applyAlignment="1">
      <alignment horizontal="center" vertical="center"/>
    </xf>
    <xf numFmtId="44" fontId="0" fillId="7" borderId="2" xfId="1" applyFont="1" applyFill="1" applyBorder="1" applyAlignment="1">
      <alignment horizontal="center" vertical="center"/>
    </xf>
  </cellXfs>
  <cellStyles count="6">
    <cellStyle name="Cor5" xfId="5" builtinId="45"/>
    <cellStyle name="Correto" xfId="3" builtinId="26"/>
    <cellStyle name="Entrada" xfId="4" builtinId="20"/>
    <cellStyle name="Moeda" xfId="1" builtinId="4"/>
    <cellStyle name="Normal" xfId="0" builtinId="0"/>
    <cellStyle name="Percentagem" xfId="2" builtinId="5"/>
  </cellStyles>
  <dxfs count="3"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Investimento por setor</a:t>
            </a:r>
          </a:p>
        </c:rich>
      </c:tx>
      <c:layout>
        <c:manualLayout>
          <c:xMode val="edge"/>
          <c:yMode val="edge"/>
          <c:x val="0.57053785846543092"/>
          <c:y val="3.827751196172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pieChart>
        <c:varyColors val="1"/>
        <c:ser>
          <c:idx val="0"/>
          <c:order val="0"/>
          <c:explosion val="3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explosion val="5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1.228644063095612E-2"/>
                  <c:y val="1.31725878762762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3619241335931692E-3"/>
                  <c:y val="2.78180060028382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303077324867783E-2"/>
                  <c:y val="-2.22828366549875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432579171538288E-2"/>
                  <c:y val="-5.36437729972748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880896133561585E-3"/>
                  <c:y val="-1.63548455964536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2489886173026175E-2"/>
                  <c:y val="-3.69699481344736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8169047826911693E-2"/>
                  <c:y val="-8.9336799407251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897483870835681E-2"/>
                  <c:y val="-3.05928744552863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8832851430008523E-2"/>
                  <c:y val="2.16413618154190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Investimento_i2e!$D$2:$D$10</c:f>
              <c:strCache>
                <c:ptCount val="9"/>
                <c:pt idx="0">
                  <c:v>Consumer Cyclical</c:v>
                </c:pt>
                <c:pt idx="1">
                  <c:v>Healthcare</c:v>
                </c:pt>
                <c:pt idx="2">
                  <c:v>Consumer Cyclical</c:v>
                </c:pt>
                <c:pt idx="3">
                  <c:v>Financial Services</c:v>
                </c:pt>
                <c:pt idx="4">
                  <c:v>Financial Services</c:v>
                </c:pt>
                <c:pt idx="5">
                  <c:v>Consumer Defensive</c:v>
                </c:pt>
                <c:pt idx="6">
                  <c:v>Utilities</c:v>
                </c:pt>
                <c:pt idx="7">
                  <c:v>Real Estate</c:v>
                </c:pt>
                <c:pt idx="8">
                  <c:v>Consumer Defensive</c:v>
                </c:pt>
              </c:strCache>
            </c:strRef>
          </c:cat>
          <c:val>
            <c:numRef>
              <c:f>Investimento_i2e!$H$2:$H$10</c:f>
              <c:numCache>
                <c:formatCode>_("€"* #,##0.00_);_("€"* \(#,##0.00\);_("€"* "-"??_);_(@_)</c:formatCode>
                <c:ptCount val="9"/>
                <c:pt idx="0">
                  <c:v>87.124000000000009</c:v>
                </c:pt>
                <c:pt idx="1">
                  <c:v>101.2</c:v>
                </c:pt>
                <c:pt idx="2">
                  <c:v>84.088000000000008</c:v>
                </c:pt>
                <c:pt idx="3">
                  <c:v>77.086799999999997</c:v>
                </c:pt>
                <c:pt idx="4">
                  <c:v>100.93320000000001</c:v>
                </c:pt>
                <c:pt idx="5">
                  <c:v>74.2072</c:v>
                </c:pt>
                <c:pt idx="6">
                  <c:v>92.423199999999994</c:v>
                </c:pt>
                <c:pt idx="7">
                  <c:v>103.99680000000001</c:v>
                </c:pt>
                <c:pt idx="8">
                  <c:v>107.82400000000001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Investimento_i2e!$E$14:$G$14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Investimento_i2e!$E$15:$G$15</c:f>
              <c:numCache>
                <c:formatCode>_("€"* #,##0.00_);_("€"* \(#,##0.00\);_("€"* "-"??_);_(@_)</c:formatCode>
                <c:ptCount val="3"/>
                <c:pt idx="0">
                  <c:v>272.41200000000003</c:v>
                </c:pt>
                <c:pt idx="1">
                  <c:v>252.22720000000001</c:v>
                </c:pt>
                <c:pt idx="2">
                  <c:v>304.24400000000003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412991984"/>
        <c:axId val="-1412978928"/>
      </c:barChart>
      <c:catAx>
        <c:axId val="-141299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412978928"/>
        <c:crosses val="autoZero"/>
        <c:auto val="1"/>
        <c:lblAlgn val="ctr"/>
        <c:lblOffset val="100"/>
        <c:noMultiLvlLbl val="0"/>
      </c:catAx>
      <c:valAx>
        <c:axId val="-14129789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41299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Empresa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Investimento_i2e!$C$2:$C$10</c:f>
              <c:strCache>
                <c:ptCount val="9"/>
                <c:pt idx="0">
                  <c:v>Amcor Plc</c:v>
                </c:pt>
                <c:pt idx="1">
                  <c:v>Walgreens Boots Alliance Inc</c:v>
                </c:pt>
                <c:pt idx="2">
                  <c:v>Leggett &amp; Platt, Inc.</c:v>
                </c:pt>
                <c:pt idx="3">
                  <c:v>Franklin Resources, Inc.</c:v>
                </c:pt>
                <c:pt idx="4">
                  <c:v>United Bankshares, Inc.</c:v>
                </c:pt>
                <c:pt idx="5">
                  <c:v>Altria Group Inc.</c:v>
                </c:pt>
                <c:pt idx="6">
                  <c:v>Black Hills Corporation</c:v>
                </c:pt>
                <c:pt idx="7">
                  <c:v>Realty Income Corp.</c:v>
                </c:pt>
                <c:pt idx="8">
                  <c:v>Universal Corp.</c:v>
                </c:pt>
              </c:strCache>
            </c:strRef>
          </c:cat>
          <c:val>
            <c:numRef>
              <c:f>Investimento_i2e!$H$2:$H$10</c:f>
              <c:numCache>
                <c:formatCode>_("€"* #,##0.00_);_("€"* \(#,##0.00\);_("€"* "-"??_);_(@_)</c:formatCode>
                <c:ptCount val="9"/>
                <c:pt idx="0">
                  <c:v>87.124000000000009</c:v>
                </c:pt>
                <c:pt idx="1">
                  <c:v>101.2</c:v>
                </c:pt>
                <c:pt idx="2">
                  <c:v>84.088000000000008</c:v>
                </c:pt>
                <c:pt idx="3">
                  <c:v>77.086799999999997</c:v>
                </c:pt>
                <c:pt idx="4">
                  <c:v>100.93320000000001</c:v>
                </c:pt>
                <c:pt idx="5">
                  <c:v>74.2072</c:v>
                </c:pt>
                <c:pt idx="6">
                  <c:v>92.423199999999994</c:v>
                </c:pt>
                <c:pt idx="7">
                  <c:v>103.99680000000001</c:v>
                </c:pt>
                <c:pt idx="8">
                  <c:v>107.82400000000001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412988176"/>
        <c:axId val="-1412984368"/>
      </c:barChart>
      <c:catAx>
        <c:axId val="-141298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412984368"/>
        <c:crosses val="autoZero"/>
        <c:auto val="1"/>
        <c:lblAlgn val="ctr"/>
        <c:lblOffset val="100"/>
        <c:noMultiLvlLbl val="0"/>
      </c:catAx>
      <c:valAx>
        <c:axId val="-1412984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-141298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66674</xdr:colOff>
      <xdr:row>14</xdr:row>
      <xdr:rowOff>47624</xdr:rowOff>
    </xdr:from>
    <xdr:to>
      <xdr:col>10</xdr:col>
      <xdr:colOff>1247775</xdr:colOff>
      <xdr:row>24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1371600</xdr:colOff>
      <xdr:row>15</xdr:row>
      <xdr:rowOff>80962</xdr:rowOff>
    </xdr:from>
    <xdr:to>
      <xdr:col>6</xdr:col>
      <xdr:colOff>1181101</xdr:colOff>
      <xdr:row>24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11</xdr:row>
      <xdr:rowOff>0</xdr:rowOff>
    </xdr:from>
    <xdr:to>
      <xdr:col>3</xdr:col>
      <xdr:colOff>1295399</xdr:colOff>
      <xdr:row>24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M5" sqref="M5"/>
    </sheetView>
  </sheetViews>
  <sheetFormatPr defaultRowHeight="15" x14ac:dyDescent="0.25"/>
  <cols>
    <col min="1" max="1" width="23.42578125" customWidth="1"/>
    <col min="2" max="2" width="10.42578125" customWidth="1"/>
    <col min="3" max="3" width="27.5703125" customWidth="1"/>
    <col min="4" max="4" width="21" customWidth="1"/>
    <col min="5" max="5" width="13.5703125" customWidth="1"/>
    <col min="6" max="6" width="16.85546875" customWidth="1"/>
    <col min="7" max="7" width="17.85546875" customWidth="1"/>
    <col min="8" max="9" width="23.42578125" customWidth="1"/>
    <col min="10" max="10" width="16" customWidth="1"/>
    <col min="11" max="11" width="19" customWidth="1"/>
    <col min="12" max="12" width="9.42578125" bestFit="1" customWidth="1"/>
  </cols>
  <sheetData>
    <row r="1" spans="1:11" s="19" customFormat="1" ht="25.5" customHeight="1" x14ac:dyDescent="0.25">
      <c r="A1" s="1" t="s">
        <v>49</v>
      </c>
      <c r="B1" s="1" t="s">
        <v>0</v>
      </c>
      <c r="C1" s="1" t="s">
        <v>31</v>
      </c>
      <c r="D1" s="1" t="s">
        <v>30</v>
      </c>
      <c r="E1" s="1" t="s">
        <v>29</v>
      </c>
      <c r="F1" s="1" t="s">
        <v>1</v>
      </c>
      <c r="G1" s="1" t="s">
        <v>27</v>
      </c>
      <c r="H1" s="1" t="s">
        <v>28</v>
      </c>
      <c r="I1" s="1" t="s">
        <v>34</v>
      </c>
      <c r="J1" s="1" t="s">
        <v>35</v>
      </c>
      <c r="K1" s="1" t="s">
        <v>36</v>
      </c>
    </row>
    <row r="2" spans="1:11" s="3" customFormat="1" ht="25.5" customHeight="1" x14ac:dyDescent="0.25">
      <c r="A2" s="1" t="s">
        <v>40</v>
      </c>
      <c r="B2" s="4" t="s">
        <v>8</v>
      </c>
      <c r="C2" s="4" t="s">
        <v>9</v>
      </c>
      <c r="D2" s="4" t="s">
        <v>4</v>
      </c>
      <c r="E2" s="13">
        <v>9.4700000000000006</v>
      </c>
      <c r="F2" s="23">
        <v>5.2798310454065467E-2</v>
      </c>
      <c r="G2" s="22">
        <v>10</v>
      </c>
      <c r="H2" s="26">
        <f>E2*G2*0.92</f>
        <v>87.124000000000009</v>
      </c>
      <c r="I2" s="13">
        <v>0.125</v>
      </c>
      <c r="J2" s="16">
        <v>4</v>
      </c>
      <c r="K2" s="26">
        <f>G2*I2*J2*0.92</f>
        <v>4.6000000000000005</v>
      </c>
    </row>
    <row r="3" spans="1:11" s="3" customFormat="1" ht="25.5" customHeight="1" x14ac:dyDescent="0.25">
      <c r="A3" s="1" t="s">
        <v>41</v>
      </c>
      <c r="B3" s="4" t="s">
        <v>10</v>
      </c>
      <c r="C3" s="4" t="s">
        <v>11</v>
      </c>
      <c r="D3" s="4" t="s">
        <v>12</v>
      </c>
      <c r="E3" s="13">
        <v>22</v>
      </c>
      <c r="F3" s="23">
        <v>4.5454545454545463E-2</v>
      </c>
      <c r="G3" s="22">
        <v>5</v>
      </c>
      <c r="H3" s="26">
        <f t="shared" ref="H3:H10" si="0">E3*G3*0.92</f>
        <v>101.2</v>
      </c>
      <c r="I3" s="13">
        <v>0.25</v>
      </c>
      <c r="J3" s="16">
        <v>4</v>
      </c>
      <c r="K3" s="26">
        <f t="shared" ref="K3:K10" si="1">G3*I3*J3*0.92</f>
        <v>4.6000000000000005</v>
      </c>
    </row>
    <row r="4" spans="1:11" s="3" customFormat="1" ht="25.5" customHeight="1" x14ac:dyDescent="0.25">
      <c r="A4" s="1" t="s">
        <v>42</v>
      </c>
      <c r="B4" s="4" t="s">
        <v>2</v>
      </c>
      <c r="C4" s="4" t="s">
        <v>3</v>
      </c>
      <c r="D4" s="4" t="s">
        <v>4</v>
      </c>
      <c r="E4" s="13">
        <v>22.85</v>
      </c>
      <c r="F4" s="23">
        <v>8.0525164113785561E-2</v>
      </c>
      <c r="G4" s="22">
        <v>4</v>
      </c>
      <c r="H4" s="26">
        <f t="shared" si="0"/>
        <v>84.088000000000008</v>
      </c>
      <c r="I4" s="13">
        <v>0.46</v>
      </c>
      <c r="J4" s="16">
        <v>4</v>
      </c>
      <c r="K4" s="26">
        <f t="shared" si="1"/>
        <v>6.7712000000000003</v>
      </c>
    </row>
    <row r="5" spans="1:11" s="3" customFormat="1" ht="25.5" customHeight="1" x14ac:dyDescent="0.25">
      <c r="A5" s="1" t="s">
        <v>43</v>
      </c>
      <c r="B5" s="5" t="s">
        <v>13</v>
      </c>
      <c r="C5" s="5" t="s">
        <v>14</v>
      </c>
      <c r="D5" s="5" t="s">
        <v>15</v>
      </c>
      <c r="E5" s="14">
        <v>27.93</v>
      </c>
      <c r="F5" s="24">
        <v>4.4396706050841388E-2</v>
      </c>
      <c r="G5" s="22">
        <v>3</v>
      </c>
      <c r="H5" s="27">
        <f t="shared" si="0"/>
        <v>77.086799999999997</v>
      </c>
      <c r="I5" s="14">
        <v>0.31</v>
      </c>
      <c r="J5" s="17">
        <v>4</v>
      </c>
      <c r="K5" s="27">
        <f t="shared" si="1"/>
        <v>3.4224000000000001</v>
      </c>
    </row>
    <row r="6" spans="1:11" s="3" customFormat="1" ht="25.5" customHeight="1" x14ac:dyDescent="0.25">
      <c r="A6" s="1" t="s">
        <v>44</v>
      </c>
      <c r="B6" s="5" t="s">
        <v>24</v>
      </c>
      <c r="C6" s="5" t="s">
        <v>25</v>
      </c>
      <c r="D6" s="5" t="s">
        <v>15</v>
      </c>
      <c r="E6" s="14">
        <v>36.57</v>
      </c>
      <c r="F6" s="24">
        <v>4.0470330872299697E-2</v>
      </c>
      <c r="G6" s="22">
        <v>3</v>
      </c>
      <c r="H6" s="27">
        <f t="shared" si="0"/>
        <v>100.93320000000001</v>
      </c>
      <c r="I6" s="14">
        <v>0.37</v>
      </c>
      <c r="J6" s="17">
        <v>4</v>
      </c>
      <c r="K6" s="27">
        <f t="shared" si="1"/>
        <v>4.0847999999999995</v>
      </c>
    </row>
    <row r="7" spans="1:11" s="3" customFormat="1" ht="25.5" customHeight="1" x14ac:dyDescent="0.25">
      <c r="A7" s="1" t="s">
        <v>45</v>
      </c>
      <c r="B7" s="5" t="s">
        <v>18</v>
      </c>
      <c r="C7" s="5" t="s">
        <v>19</v>
      </c>
      <c r="D7" s="5" t="s">
        <v>16</v>
      </c>
      <c r="E7" s="14">
        <v>40.33</v>
      </c>
      <c r="F7" s="24">
        <v>9.7198115546739405E-2</v>
      </c>
      <c r="G7" s="22">
        <v>2</v>
      </c>
      <c r="H7" s="27">
        <f t="shared" si="0"/>
        <v>74.2072</v>
      </c>
      <c r="I7" s="14">
        <v>0.98</v>
      </c>
      <c r="J7" s="17">
        <v>4</v>
      </c>
      <c r="K7" s="27">
        <f t="shared" si="1"/>
        <v>7.2128000000000005</v>
      </c>
    </row>
    <row r="8" spans="1:11" s="3" customFormat="1" ht="25.5" customHeight="1" x14ac:dyDescent="0.25">
      <c r="A8" s="1" t="s">
        <v>46</v>
      </c>
      <c r="B8" s="6" t="s">
        <v>22</v>
      </c>
      <c r="C8" s="6" t="s">
        <v>23</v>
      </c>
      <c r="D8" s="6" t="s">
        <v>17</v>
      </c>
      <c r="E8" s="15">
        <v>50.23</v>
      </c>
      <c r="F8" s="25">
        <v>4.9771053155484767E-2</v>
      </c>
      <c r="G8" s="22">
        <v>2</v>
      </c>
      <c r="H8" s="28">
        <f t="shared" si="0"/>
        <v>92.423199999999994</v>
      </c>
      <c r="I8" s="15">
        <v>0.625</v>
      </c>
      <c r="J8" s="18">
        <v>4</v>
      </c>
      <c r="K8" s="28">
        <f t="shared" si="1"/>
        <v>4.6000000000000005</v>
      </c>
    </row>
    <row r="9" spans="1:11" s="3" customFormat="1" ht="25.5" customHeight="1" x14ac:dyDescent="0.25">
      <c r="A9" s="1" t="s">
        <v>47</v>
      </c>
      <c r="B9" s="6" t="s">
        <v>5</v>
      </c>
      <c r="C9" s="6" t="s">
        <v>6</v>
      </c>
      <c r="D9" s="6" t="s">
        <v>7</v>
      </c>
      <c r="E9" s="15">
        <v>56.52</v>
      </c>
      <c r="F9" s="25">
        <v>5.449398443029016E-2</v>
      </c>
      <c r="G9" s="22">
        <v>2</v>
      </c>
      <c r="H9" s="28">
        <f t="shared" si="0"/>
        <v>103.99680000000001</v>
      </c>
      <c r="I9" s="15">
        <v>0.25650000000000001</v>
      </c>
      <c r="J9" s="18">
        <v>12</v>
      </c>
      <c r="K9" s="28">
        <f t="shared" si="1"/>
        <v>5.663520000000001</v>
      </c>
    </row>
    <row r="10" spans="1:11" s="3" customFormat="1" ht="25.5" customHeight="1" x14ac:dyDescent="0.25">
      <c r="A10" s="1" t="s">
        <v>48</v>
      </c>
      <c r="B10" s="6" t="s">
        <v>20</v>
      </c>
      <c r="C10" s="6" t="s">
        <v>21</v>
      </c>
      <c r="D10" s="6" t="s">
        <v>16</v>
      </c>
      <c r="E10" s="15">
        <v>58.6</v>
      </c>
      <c r="F10" s="25">
        <v>5.4607508532423209E-2</v>
      </c>
      <c r="G10" s="22">
        <v>2</v>
      </c>
      <c r="H10" s="28">
        <f t="shared" si="0"/>
        <v>107.82400000000001</v>
      </c>
      <c r="I10" s="15">
        <v>0.8</v>
      </c>
      <c r="J10" s="18">
        <v>4</v>
      </c>
      <c r="K10" s="28">
        <f t="shared" si="1"/>
        <v>5.8880000000000008</v>
      </c>
    </row>
    <row r="11" spans="1:11" s="3" customFormat="1" ht="25.5" customHeight="1" x14ac:dyDescent="0.25">
      <c r="G11" s="2" t="s">
        <v>32</v>
      </c>
      <c r="H11" s="7">
        <f>SUM(H2:H10)</f>
        <v>828.88319999999999</v>
      </c>
      <c r="J11" s="1" t="s">
        <v>26</v>
      </c>
      <c r="K11" s="7">
        <f>SUM(K2:K10)</f>
        <v>46.84272</v>
      </c>
    </row>
    <row r="12" spans="1:11" s="3" customFormat="1" ht="25.5" customHeight="1" x14ac:dyDescent="0.25">
      <c r="G12" s="2" t="s">
        <v>33</v>
      </c>
      <c r="H12" s="7">
        <f>H11/9</f>
        <v>92.098133333333337</v>
      </c>
      <c r="J12" s="8" t="s">
        <v>37</v>
      </c>
      <c r="K12" s="9">
        <f>K11*-0.28</f>
        <v>-13.115961600000002</v>
      </c>
    </row>
    <row r="13" spans="1:11" s="3" customFormat="1" ht="25.5" customHeight="1" x14ac:dyDescent="0.25">
      <c r="J13" s="10" t="s">
        <v>38</v>
      </c>
      <c r="K13" s="11">
        <f>SUM(K11:K12)</f>
        <v>33.726758399999994</v>
      </c>
    </row>
    <row r="14" spans="1:11" s="3" customFormat="1" ht="25.5" customHeight="1" x14ac:dyDescent="0.25">
      <c r="E14" s="1" t="s">
        <v>50</v>
      </c>
      <c r="F14" s="1" t="s">
        <v>51</v>
      </c>
      <c r="G14" s="1" t="s">
        <v>52</v>
      </c>
      <c r="J14" s="20" t="s">
        <v>39</v>
      </c>
      <c r="K14" s="12">
        <f>K13/H11</f>
        <v>4.06893979754928E-2</v>
      </c>
    </row>
    <row r="15" spans="1:11" x14ac:dyDescent="0.25">
      <c r="E15" s="21">
        <f>SUM(H2:H4)</f>
        <v>272.41200000000003</v>
      </c>
      <c r="F15" s="21">
        <f>SUM(H5:H7)</f>
        <v>252.22720000000001</v>
      </c>
      <c r="G15" s="21">
        <f>SUM(H8:H10)</f>
        <v>304.24400000000003</v>
      </c>
    </row>
  </sheetData>
  <sortState ref="G2:K20">
    <sortCondition ref="J2:J2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Investimento_i2e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2024-01-21T14:25:29Z</dcterms:created>
  <dcterms:modified xsi:type="dcterms:W3CDTF">2024-01-21T14:56:30Z</dcterms:modified>
</cp:coreProperties>
</file>