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198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E3" i="1"/>
  <c r="E10" i="1"/>
  <c r="E8" i="1"/>
  <c r="E5" i="1"/>
  <c r="E12" i="1"/>
  <c r="E6" i="1"/>
  <c r="E11" i="1"/>
  <c r="E7" i="1"/>
  <c r="E9" i="1"/>
  <c r="E4" i="1"/>
  <c r="E2" i="1"/>
  <c r="I5" i="1"/>
  <c r="I2" i="1"/>
  <c r="J2" i="1" s="1"/>
  <c r="G3" i="1"/>
  <c r="I3" i="1" s="1"/>
  <c r="G10" i="1"/>
  <c r="I10" i="1" s="1"/>
  <c r="J10" i="1" s="1"/>
  <c r="G8" i="1"/>
  <c r="I8" i="1" s="1"/>
  <c r="J8" i="1" s="1"/>
  <c r="G5" i="1"/>
  <c r="G12" i="1"/>
  <c r="I12" i="1" s="1"/>
  <c r="G6" i="1"/>
  <c r="I6" i="1" s="1"/>
  <c r="J6" i="1" s="1"/>
  <c r="K6" i="1" s="1"/>
  <c r="G11" i="1"/>
  <c r="I11" i="1" s="1"/>
  <c r="J11" i="1" s="1"/>
  <c r="K11" i="1" s="1"/>
  <c r="G7" i="1"/>
  <c r="I7" i="1" s="1"/>
  <c r="J7" i="1" s="1"/>
  <c r="K7" i="1" s="1"/>
  <c r="G9" i="1"/>
  <c r="I9" i="1" s="1"/>
  <c r="G4" i="1"/>
  <c r="I4" i="1" s="1"/>
  <c r="L7" i="1" l="1"/>
  <c r="L11" i="1"/>
  <c r="L6" i="1"/>
  <c r="J12" i="1"/>
  <c r="K12" i="1" s="1"/>
  <c r="L12" i="1" s="1"/>
  <c r="K8" i="1"/>
  <c r="L8" i="1" s="1"/>
  <c r="J5" i="1"/>
  <c r="K5" i="1" s="1"/>
  <c r="L5" i="1" s="1"/>
  <c r="J9" i="1"/>
  <c r="K9" i="1" s="1"/>
  <c r="L9" i="1" s="1"/>
  <c r="J3" i="1"/>
  <c r="J4" i="1"/>
  <c r="K4" i="1" s="1"/>
  <c r="L4" i="1" s="1"/>
  <c r="K10" i="1"/>
  <c r="L10" i="1" s="1"/>
  <c r="K2" i="1"/>
  <c r="L2" i="1" s="1"/>
  <c r="E13" i="1"/>
  <c r="I13" i="1"/>
  <c r="J13" i="1" l="1"/>
  <c r="K3" i="1"/>
  <c r="J17" i="1"/>
  <c r="J15" i="1"/>
  <c r="K13" i="1" l="1"/>
  <c r="J16" i="1" s="1"/>
  <c r="L3" i="1"/>
  <c r="J18" i="1" l="1"/>
</calcChain>
</file>

<file path=xl/sharedStrings.xml><?xml version="1.0" encoding="utf-8"?>
<sst xmlns="http://schemas.openxmlformats.org/spreadsheetml/2006/main" count="26" uniqueCount="26">
  <si>
    <t>ORC.US, Orchid Island Capital Inc</t>
  </si>
  <si>
    <t>Ticker, Nome</t>
  </si>
  <si>
    <t>Preço XTB</t>
  </si>
  <si>
    <t>Shares</t>
  </si>
  <si>
    <t>Pagamentos</t>
  </si>
  <si>
    <t>IRS</t>
  </si>
  <si>
    <t>IVR.US, Invesco Mortgage Capital Inc</t>
  </si>
  <si>
    <t>ARR.US, ARMOUR Residential REIT Inc</t>
  </si>
  <si>
    <t>Investimento</t>
  </si>
  <si>
    <t>DX.US, Dynex Capital Inc</t>
  </si>
  <si>
    <t>AGNC.US, AGNC Investment Corp</t>
  </si>
  <si>
    <t>ARCC.US, Ares Capital Corp</t>
  </si>
  <si>
    <t>ABR.US, Arbor Realty Trust Inc</t>
  </si>
  <si>
    <t>NLY.US, Annaly Capital Management Inc</t>
  </si>
  <si>
    <t>CIM.US, Chimera Investment Corp</t>
  </si>
  <si>
    <t>PMT.US, PennyMac Mortgage Investment Trust</t>
  </si>
  <si>
    <t>ARI.US, Apollo Commercial Real Estate Finance Inc</t>
  </si>
  <si>
    <t>Yield Bruto</t>
  </si>
  <si>
    <t>Yield Líquido</t>
  </si>
  <si>
    <t>Dividendo Médio Mês (BRT)</t>
  </si>
  <si>
    <t>Yield LIQ</t>
  </si>
  <si>
    <t>Dividendo LÍQ</t>
  </si>
  <si>
    <t>Dividendo Médio Mês (LÍQ)</t>
  </si>
  <si>
    <t>Dividendo (BRT)</t>
  </si>
  <si>
    <t>Div EUR</t>
  </si>
  <si>
    <t>Div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</si>
</sst>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0" fontId="5" fillId="7" borderId="3" xfId="7" applyFont="1" applyBorder="1"/>
    <xf numFmtId="44" fontId="1" fillId="6" borderId="3" xfId="6" applyNumberFormat="1" applyBorder="1"/>
    <xf numFmtId="0" fontId="6" fillId="8" borderId="3" xfId="8" applyBorder="1" applyAlignment="1">
      <alignment horizontal="center"/>
    </xf>
    <xf numFmtId="0" fontId="1" fillId="6" borderId="3" xfId="6" applyBorder="1"/>
    <xf numFmtId="0" fontId="1" fillId="6" borderId="3" xfId="6" applyBorder="1" applyAlignment="1">
      <alignment horizontal="center"/>
    </xf>
    <xf numFmtId="44" fontId="4" fillId="4" borderId="3" xfId="4" applyNumberFormat="1" applyBorder="1"/>
    <xf numFmtId="44" fontId="3" fillId="3" borderId="3" xfId="3" applyNumberFormat="1" applyBorder="1"/>
    <xf numFmtId="44" fontId="2" fillId="2" borderId="3" xfId="2" applyNumberFormat="1" applyBorder="1"/>
    <xf numFmtId="44" fontId="5" fillId="7" borderId="3" xfId="7" applyNumberFormat="1" applyFont="1" applyBorder="1"/>
    <xf numFmtId="10" fontId="4" fillId="5" borderId="3" xfId="5" applyNumberFormat="1" applyFont="1" applyBorder="1"/>
    <xf numFmtId="44" fontId="4" fillId="5" borderId="3" xfId="5" applyNumberFormat="1" applyFont="1" applyBorder="1"/>
    <xf numFmtId="0" fontId="5" fillId="7" borderId="3" xfId="7" applyFont="1" applyBorder="1" applyAlignment="1">
      <alignment horizontal="center"/>
    </xf>
    <xf numFmtId="0" fontId="5" fillId="7" borderId="3" xfId="7" applyFont="1" applyBorder="1" applyAlignment="1">
      <alignment horizontal="left"/>
    </xf>
    <xf numFmtId="164" fontId="5" fillId="7" borderId="3" xfId="9" applyNumberFormat="1" applyFont="1" applyFill="1" applyBorder="1" applyAlignment="1">
      <alignment horizontal="center"/>
    </xf>
  </cellXfs>
  <cellStyles count="10">
    <cellStyle name="20% - Cor4" xfId="6" builtinId="42"/>
    <cellStyle name="Cor5" xfId="7" builtinId="45"/>
    <cellStyle name="Cor6" xfId="8" builtinId="49"/>
    <cellStyle name="Correto" xfId="2" builtinId="26"/>
    <cellStyle name="Entrada" xfId="4" builtinId="20"/>
    <cellStyle name="Incorreto" xfId="3" builtinId="27"/>
    <cellStyle name="Moeda" xfId="1" builtinId="4"/>
    <cellStyle name="Normal" xfId="0" builtinId="0"/>
    <cellStyle name="Nota" xfId="5" builtinId="10"/>
    <cellStyle name="Percentagem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6" sqref="D6"/>
    </sheetView>
  </sheetViews>
  <sheetFormatPr defaultRowHeight="15" x14ac:dyDescent="0.25"/>
  <cols>
    <col min="2" max="2" width="46.5703125" bestFit="1" customWidth="1"/>
    <col min="3" max="3" width="9.7109375" bestFit="1" customWidth="1"/>
    <col min="4" max="4" width="6.85546875" bestFit="1" customWidth="1"/>
    <col min="5" max="5" width="13.140625" bestFit="1" customWidth="1"/>
    <col min="6" max="6" width="8" bestFit="1" customWidth="1"/>
    <col min="7" max="7" width="7.85546875" bestFit="1" customWidth="1"/>
    <col min="8" max="8" width="11.85546875" bestFit="1" customWidth="1"/>
    <col min="9" max="9" width="15.42578125" bestFit="1" customWidth="1"/>
    <col min="10" max="10" width="11" bestFit="1" customWidth="1"/>
    <col min="11" max="11" width="13.5703125" bestFit="1" customWidth="1"/>
    <col min="12" max="12" width="8.85546875" bestFit="1" customWidth="1"/>
  </cols>
  <sheetData>
    <row r="1" spans="2:12" x14ac:dyDescent="0.25">
      <c r="B1" s="13" t="s">
        <v>1</v>
      </c>
      <c r="C1" s="13" t="s">
        <v>2</v>
      </c>
      <c r="D1" s="13" t="s">
        <v>3</v>
      </c>
      <c r="E1" s="13" t="s">
        <v>8</v>
      </c>
      <c r="F1" s="13" t="s">
        <v>25</v>
      </c>
      <c r="G1" s="13" t="s">
        <v>24</v>
      </c>
      <c r="H1" s="13" t="s">
        <v>4</v>
      </c>
      <c r="I1" s="13" t="s">
        <v>23</v>
      </c>
      <c r="J1" s="13" t="s">
        <v>5</v>
      </c>
      <c r="K1" s="13" t="s">
        <v>21</v>
      </c>
      <c r="L1" s="13" t="s">
        <v>20</v>
      </c>
    </row>
    <row r="2" spans="2:12" x14ac:dyDescent="0.25">
      <c r="B2" s="2" t="s">
        <v>0</v>
      </c>
      <c r="C2" s="3">
        <v>5.44</v>
      </c>
      <c r="D2" s="4">
        <v>2500</v>
      </c>
      <c r="E2" s="3">
        <f>C2*D2</f>
        <v>13600.000000000002</v>
      </c>
      <c r="F2" s="5">
        <v>0.12</v>
      </c>
      <c r="G2" s="3">
        <f>F2*0.91</f>
        <v>0.10920000000000001</v>
      </c>
      <c r="H2" s="6">
        <v>12</v>
      </c>
      <c r="I2" s="7">
        <f>G2*H2+D2</f>
        <v>2501.3103999999998</v>
      </c>
      <c r="J2" s="8">
        <f>I2*0.28</f>
        <v>700.36691200000007</v>
      </c>
      <c r="K2" s="9">
        <f>I2-J2</f>
        <v>1800.9434879999999</v>
      </c>
      <c r="L2" s="15">
        <f>K2/E2</f>
        <v>0.13242231529411763</v>
      </c>
    </row>
    <row r="3" spans="2:12" x14ac:dyDescent="0.25">
      <c r="B3" s="2" t="s">
        <v>6</v>
      </c>
      <c r="C3" s="3">
        <v>5.64</v>
      </c>
      <c r="D3" s="4">
        <v>2500</v>
      </c>
      <c r="E3" s="3">
        <f>C3*D3</f>
        <v>14100</v>
      </c>
      <c r="F3" s="5">
        <v>0.34</v>
      </c>
      <c r="G3" s="3">
        <f>F3*0.91</f>
        <v>0.30940000000000001</v>
      </c>
      <c r="H3" s="6">
        <v>4</v>
      </c>
      <c r="I3" s="7">
        <f>G3*H3+D3</f>
        <v>2501.2375999999999</v>
      </c>
      <c r="J3" s="8">
        <f>I3*0.28</f>
        <v>700.34652800000003</v>
      </c>
      <c r="K3" s="9">
        <f>I3-J3</f>
        <v>1800.8910719999999</v>
      </c>
      <c r="L3" s="15">
        <f>K3/E3</f>
        <v>0.12772277106382979</v>
      </c>
    </row>
    <row r="4" spans="2:12" x14ac:dyDescent="0.25">
      <c r="B4" s="2" t="s">
        <v>16</v>
      </c>
      <c r="C4" s="3">
        <v>7.17</v>
      </c>
      <c r="D4" s="4">
        <v>1200</v>
      </c>
      <c r="E4" s="3">
        <f>C4*D4</f>
        <v>8604</v>
      </c>
      <c r="F4" s="5">
        <v>0.25</v>
      </c>
      <c r="G4" s="3">
        <f>F4*0.91</f>
        <v>0.22750000000000001</v>
      </c>
      <c r="H4" s="6">
        <v>4</v>
      </c>
      <c r="I4" s="7">
        <f>G4*H4+D4</f>
        <v>1200.9100000000001</v>
      </c>
      <c r="J4" s="8">
        <f>I4*0.28</f>
        <v>336.25480000000005</v>
      </c>
      <c r="K4" s="9">
        <f>I4-J4</f>
        <v>864.65520000000004</v>
      </c>
      <c r="L4" s="15">
        <f>K4/E4</f>
        <v>0.10049456066945607</v>
      </c>
    </row>
    <row r="5" spans="2:12" x14ac:dyDescent="0.25">
      <c r="B5" s="2" t="s">
        <v>10</v>
      </c>
      <c r="C5" s="3">
        <v>7.41</v>
      </c>
      <c r="D5" s="4">
        <v>1100</v>
      </c>
      <c r="E5" s="3">
        <f>C5*D5</f>
        <v>8151</v>
      </c>
      <c r="F5" s="5">
        <v>0.12</v>
      </c>
      <c r="G5" s="3">
        <f>F5*0.91</f>
        <v>0.10920000000000001</v>
      </c>
      <c r="H5" s="6">
        <v>12</v>
      </c>
      <c r="I5" s="7">
        <f>G5*H5+D5</f>
        <v>1101.3104000000001</v>
      </c>
      <c r="J5" s="8">
        <f>I5*0.28</f>
        <v>308.36691200000007</v>
      </c>
      <c r="K5" s="9">
        <f>I5-J5</f>
        <v>792.943488</v>
      </c>
      <c r="L5" s="15">
        <f>K5/E5</f>
        <v>9.7281743099006251E-2</v>
      </c>
    </row>
    <row r="6" spans="2:12" x14ac:dyDescent="0.25">
      <c r="B6" s="2" t="s">
        <v>12</v>
      </c>
      <c r="C6" s="3">
        <v>9.33</v>
      </c>
      <c r="D6" s="4">
        <v>1100</v>
      </c>
      <c r="E6" s="3">
        <f>C6*D6</f>
        <v>10263</v>
      </c>
      <c r="F6" s="5">
        <v>0.43</v>
      </c>
      <c r="G6" s="3">
        <f>F6*0.91</f>
        <v>0.39129999999999998</v>
      </c>
      <c r="H6" s="6">
        <v>4</v>
      </c>
      <c r="I6" s="7">
        <f>G6*H6+D6</f>
        <v>1101.5652</v>
      </c>
      <c r="J6" s="8">
        <f>I6*0.28</f>
        <v>308.43825600000002</v>
      </c>
      <c r="K6" s="9">
        <f>I6-J6</f>
        <v>793.12694399999998</v>
      </c>
      <c r="L6" s="15">
        <f>K6/E6</f>
        <v>7.7280224495761468E-2</v>
      </c>
    </row>
    <row r="7" spans="2:12" x14ac:dyDescent="0.25">
      <c r="B7" s="2" t="s">
        <v>14</v>
      </c>
      <c r="C7" s="3">
        <v>9.48</v>
      </c>
      <c r="D7" s="4">
        <v>800</v>
      </c>
      <c r="E7" s="3">
        <f>C7*D7</f>
        <v>7584</v>
      </c>
      <c r="F7" s="5">
        <v>0.37</v>
      </c>
      <c r="G7" s="3">
        <f>F7*0.91</f>
        <v>0.3367</v>
      </c>
      <c r="H7" s="6">
        <v>4</v>
      </c>
      <c r="I7" s="7">
        <f>G7*H7+D7</f>
        <v>801.34680000000003</v>
      </c>
      <c r="J7" s="8">
        <f>I7*0.28</f>
        <v>224.37710400000003</v>
      </c>
      <c r="K7" s="9">
        <f>I7-J7</f>
        <v>576.969696</v>
      </c>
      <c r="L7" s="15">
        <f>K7/E7</f>
        <v>7.6077227848101267E-2</v>
      </c>
    </row>
    <row r="8" spans="2:12" x14ac:dyDescent="0.25">
      <c r="B8" s="2" t="s">
        <v>9</v>
      </c>
      <c r="C8" s="3">
        <v>10.11</v>
      </c>
      <c r="D8" s="4">
        <v>800</v>
      </c>
      <c r="E8" s="3">
        <f>C8*D8</f>
        <v>8088</v>
      </c>
      <c r="F8" s="5">
        <v>0.15</v>
      </c>
      <c r="G8" s="3">
        <f>F8*0.91</f>
        <v>0.13650000000000001</v>
      </c>
      <c r="H8" s="6">
        <v>12</v>
      </c>
      <c r="I8" s="7">
        <f>G8*H8+D8</f>
        <v>801.63800000000003</v>
      </c>
      <c r="J8" s="8">
        <f>I8*0.28</f>
        <v>224.45864000000003</v>
      </c>
      <c r="K8" s="9">
        <f>I8-J8</f>
        <v>577.17935999999997</v>
      </c>
      <c r="L8" s="15">
        <f>K8/E8</f>
        <v>7.136243323442136E-2</v>
      </c>
    </row>
    <row r="9" spans="2:12" x14ac:dyDescent="0.25">
      <c r="B9" s="2" t="s">
        <v>15</v>
      </c>
      <c r="C9" s="3">
        <v>10.81</v>
      </c>
      <c r="D9" s="4">
        <v>800</v>
      </c>
      <c r="E9" s="3">
        <f>C9*D9</f>
        <v>8648</v>
      </c>
      <c r="F9" s="5">
        <v>0.4</v>
      </c>
      <c r="G9" s="3">
        <f>F9*0.91</f>
        <v>0.36400000000000005</v>
      </c>
      <c r="H9" s="6">
        <v>4</v>
      </c>
      <c r="I9" s="7">
        <f>G9*H9+D9</f>
        <v>801.45600000000002</v>
      </c>
      <c r="J9" s="8">
        <f>I9*0.28</f>
        <v>224.40768000000003</v>
      </c>
      <c r="K9" s="9">
        <f>I9-J9</f>
        <v>577.04831999999999</v>
      </c>
      <c r="L9" s="15">
        <f>K9/E9</f>
        <v>6.6726216466234972E-2</v>
      </c>
    </row>
    <row r="10" spans="2:12" x14ac:dyDescent="0.25">
      <c r="B10" s="2" t="s">
        <v>7</v>
      </c>
      <c r="C10" s="3">
        <v>12.49</v>
      </c>
      <c r="D10" s="4">
        <v>800</v>
      </c>
      <c r="E10" s="3">
        <f>C10*D10</f>
        <v>9992</v>
      </c>
      <c r="F10" s="5">
        <v>0.24</v>
      </c>
      <c r="G10" s="3">
        <f>F10*0.91</f>
        <v>0.21840000000000001</v>
      </c>
      <c r="H10" s="6">
        <v>12</v>
      </c>
      <c r="I10" s="7">
        <f>G10*H10+D10</f>
        <v>802.62080000000003</v>
      </c>
      <c r="J10" s="8">
        <f>I10*0.28</f>
        <v>224.73382400000003</v>
      </c>
      <c r="K10" s="9">
        <f>I10-J10</f>
        <v>577.886976</v>
      </c>
      <c r="L10" s="15">
        <f>K10/E10</f>
        <v>5.7834965572457965E-2</v>
      </c>
    </row>
    <row r="11" spans="2:12" x14ac:dyDescent="0.25">
      <c r="B11" s="2" t="s">
        <v>13</v>
      </c>
      <c r="C11" s="3">
        <v>15.52</v>
      </c>
      <c r="D11" s="4">
        <v>200</v>
      </c>
      <c r="E11" s="3">
        <f>C11*D11</f>
        <v>3104</v>
      </c>
      <c r="F11" s="5">
        <v>0.65</v>
      </c>
      <c r="G11" s="3">
        <f>F11*0.91</f>
        <v>0.59150000000000003</v>
      </c>
      <c r="H11" s="6">
        <v>4</v>
      </c>
      <c r="I11" s="7">
        <f>G11*H11+D11</f>
        <v>202.36600000000001</v>
      </c>
      <c r="J11" s="8">
        <f>I11*0.28</f>
        <v>56.662480000000009</v>
      </c>
      <c r="K11" s="9">
        <f>I11-J11</f>
        <v>145.70352</v>
      </c>
      <c r="L11" s="15">
        <f>K11/E11</f>
        <v>4.6940567010309277E-2</v>
      </c>
    </row>
    <row r="12" spans="2:12" x14ac:dyDescent="0.25">
      <c r="B12" s="2" t="s">
        <v>11</v>
      </c>
      <c r="C12" s="3">
        <v>17.649999999999999</v>
      </c>
      <c r="D12" s="4">
        <v>200</v>
      </c>
      <c r="E12" s="3">
        <f>C12*D12</f>
        <v>3529.9999999999995</v>
      </c>
      <c r="F12" s="5">
        <v>0.48</v>
      </c>
      <c r="G12" s="3">
        <f>F12*0.91</f>
        <v>0.43680000000000002</v>
      </c>
      <c r="H12" s="6">
        <v>4</v>
      </c>
      <c r="I12" s="7">
        <f>G12*H12+D12</f>
        <v>201.74719999999999</v>
      </c>
      <c r="J12" s="8">
        <f>I12*0.28</f>
        <v>56.489216000000006</v>
      </c>
      <c r="K12" s="9">
        <f>I12-J12</f>
        <v>145.25798399999999</v>
      </c>
      <c r="L12" s="15">
        <f>K12/E12</f>
        <v>4.1149570538243627E-2</v>
      </c>
    </row>
    <row r="13" spans="2:12" x14ac:dyDescent="0.25">
      <c r="E13" s="10">
        <f>SUM(E2:E12)</f>
        <v>95664</v>
      </c>
      <c r="I13" s="10">
        <f>SUM(I2:I12)</f>
        <v>12017.508400000001</v>
      </c>
      <c r="J13" s="10">
        <f t="shared" ref="J13:K13" si="0">SUM(J2:J12)</f>
        <v>3364.9023520000001</v>
      </c>
      <c r="K13" s="10">
        <f t="shared" si="0"/>
        <v>8652.6060479999978</v>
      </c>
      <c r="L13" s="1"/>
    </row>
    <row r="15" spans="2:12" x14ac:dyDescent="0.25">
      <c r="H15" s="14" t="s">
        <v>17</v>
      </c>
      <c r="I15" s="14"/>
      <c r="J15" s="11">
        <f>I13/E13</f>
        <v>0.12562205636394047</v>
      </c>
    </row>
    <row r="16" spans="2:12" x14ac:dyDescent="0.25">
      <c r="H16" s="14" t="s">
        <v>18</v>
      </c>
      <c r="I16" s="14"/>
      <c r="J16" s="11">
        <f>K13/E13</f>
        <v>9.0447880582037107E-2</v>
      </c>
    </row>
    <row r="17" spans="8:10" x14ac:dyDescent="0.25">
      <c r="H17" s="14" t="s">
        <v>19</v>
      </c>
      <c r="I17" s="14"/>
      <c r="J17" s="12">
        <f>I13/12</f>
        <v>1001.4590333333334</v>
      </c>
    </row>
    <row r="18" spans="8:10" x14ac:dyDescent="0.25">
      <c r="H18" s="14" t="s">
        <v>22</v>
      </c>
      <c r="I18" s="14"/>
      <c r="J18" s="12">
        <f>K13/12</f>
        <v>721.05050399999982</v>
      </c>
    </row>
  </sheetData>
  <sortState ref="B2:L12">
    <sortCondition descending="1" ref="L2:L12"/>
    <sortCondition ref="B2:B12"/>
  </sortState>
  <mergeCells count="4">
    <mergeCell ref="H15:I15"/>
    <mergeCell ref="H16:I16"/>
    <mergeCell ref="H17:I17"/>
    <mergeCell ref="H18:I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2025-04-12T11:45:19Z</dcterms:created>
  <dcterms:modified xsi:type="dcterms:W3CDTF">2025-04-12T12:21:05Z</dcterms:modified>
</cp:coreProperties>
</file>